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905" yWindow="330" windowWidth="20730" windowHeight="11760" tabRatio="844"/>
  </bookViews>
  <sheets>
    <sheet name="2023-Q1 Q2 Q3 Q4 " sheetId="7" r:id="rId1"/>
    <sheet name="saldoimportexport23" sheetId="9" r:id="rId2"/>
    <sheet name="2022-Q1 Q2 Q3 q4" sheetId="1" r:id="rId3"/>
    <sheet name="2021 q1q2q3q4" sheetId="2" r:id="rId4"/>
    <sheet name="saldoimportexport22" sheetId="3" r:id="rId5"/>
    <sheet name="2020 q1q2q3q4" sheetId="4" r:id="rId6"/>
    <sheet name="2019 q1q2q3q4" sheetId="5" r:id="rId7"/>
    <sheet name="storico" sheetId="6" r:id="rId8"/>
  </sheets>
  <calcPr calcId="145621" iterateDelta="1E-4"/>
</workbook>
</file>

<file path=xl/calcChain.xml><?xml version="1.0" encoding="utf-8"?>
<calcChain xmlns="http://schemas.openxmlformats.org/spreadsheetml/2006/main">
  <c r="D104" i="3" l="1"/>
  <c r="F43" i="6" l="1"/>
  <c r="F29" i="6"/>
  <c r="F10" i="6"/>
  <c r="Q2" i="9" l="1"/>
  <c r="Q13" i="9" l="1"/>
  <c r="Q5" i="9" l="1"/>
  <c r="Q4" i="9"/>
  <c r="B4" i="9"/>
  <c r="C4" i="9"/>
  <c r="D4" i="9"/>
  <c r="E4" i="9"/>
  <c r="F4" i="9"/>
  <c r="G4" i="9"/>
  <c r="H4" i="9"/>
  <c r="I4" i="9"/>
  <c r="J4" i="9"/>
  <c r="K4" i="9"/>
  <c r="L4" i="9"/>
  <c r="M4" i="9"/>
  <c r="N4" i="9"/>
  <c r="A5" i="9"/>
  <c r="A24" i="9" s="1"/>
  <c r="A6" i="9"/>
  <c r="A25" i="9" s="1"/>
  <c r="A7" i="9"/>
  <c r="A8" i="9"/>
  <c r="A27" i="9" s="1"/>
  <c r="A4" i="9"/>
  <c r="A2" i="9"/>
  <c r="A13" i="9" s="1"/>
  <c r="A116" i="9"/>
  <c r="A41" i="9"/>
  <c r="A26" i="9"/>
  <c r="A42" i="9" s="1"/>
  <c r="R5" i="9"/>
  <c r="B5" i="9"/>
  <c r="AD4" i="9"/>
  <c r="AC4" i="9"/>
  <c r="AB4" i="9"/>
  <c r="AA4" i="9"/>
  <c r="Z4" i="9"/>
  <c r="Y4" i="9"/>
  <c r="X4" i="9"/>
  <c r="W4" i="9"/>
  <c r="V4" i="9"/>
  <c r="U4" i="9"/>
  <c r="T4" i="9"/>
  <c r="S4" i="9"/>
  <c r="R4" i="9"/>
  <c r="Q1" i="9"/>
  <c r="A1" i="9"/>
  <c r="A99" i="9" l="1"/>
  <c r="A85" i="9"/>
  <c r="A40" i="6" l="1"/>
  <c r="A41" i="6"/>
  <c r="A42" i="6"/>
  <c r="A43" i="6"/>
  <c r="A39" i="6"/>
  <c r="A10" i="6" l="1"/>
  <c r="A9" i="6"/>
  <c r="A6" i="6"/>
  <c r="A7" i="6"/>
  <c r="A8" i="6"/>
  <c r="O59" i="5" l="1"/>
  <c r="O60" i="5"/>
  <c r="O59" i="4"/>
  <c r="O60" i="4"/>
  <c r="C118" i="3" l="1"/>
  <c r="A116" i="3" l="1"/>
  <c r="C117" i="3" l="1"/>
  <c r="Q1" i="3"/>
  <c r="Q2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Q5" i="3"/>
  <c r="R5" i="3"/>
  <c r="A1" i="3"/>
  <c r="A2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A5" i="3"/>
  <c r="B5" i="3"/>
  <c r="A6" i="3"/>
  <c r="A7" i="3"/>
  <c r="A8" i="3"/>
  <c r="O60" i="1" l="1"/>
  <c r="O60" i="2"/>
  <c r="O59" i="1"/>
  <c r="B118" i="3"/>
  <c r="O59" i="2"/>
  <c r="O86" i="1" l="1"/>
  <c r="O87" i="1"/>
  <c r="O88" i="1"/>
  <c r="B117" i="3"/>
  <c r="C101" i="3"/>
  <c r="C100" i="3"/>
  <c r="C87" i="3"/>
  <c r="C86" i="3"/>
  <c r="A27" i="3"/>
  <c r="A41" i="3"/>
  <c r="A26" i="3"/>
  <c r="A42" i="3" s="1"/>
  <c r="D118" i="3"/>
  <c r="A25" i="3"/>
  <c r="A24" i="3"/>
  <c r="B101" i="3" l="1"/>
  <c r="B86" i="3"/>
  <c r="D86" i="3"/>
  <c r="B87" i="3"/>
  <c r="D87" i="3"/>
  <c r="B100" i="3"/>
  <c r="D117" i="3"/>
  <c r="A99" i="3"/>
  <c r="A85" i="3"/>
  <c r="D100" i="3" l="1"/>
  <c r="D101" i="3"/>
</calcChain>
</file>

<file path=xl/sharedStrings.xml><?xml version="1.0" encoding="utf-8"?>
<sst xmlns="http://schemas.openxmlformats.org/spreadsheetml/2006/main" count="1375" uniqueCount="76">
  <si>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</si>
  <si>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</si>
  <si>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</si>
  <si>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</si>
  <si>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</si>
  <si>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</si>
  <si>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</si>
  <si>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</si>
  <si>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</si>
  <si>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</si>
  <si>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</si>
  <si>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</si>
  <si>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</si>
  <si>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</si>
  <si>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</si>
  <si>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</si>
  <si>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</si>
  <si>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</si>
  <si>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</si>
  <si>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</si>
  <si>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</si>
  <si>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</si>
  <si>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</si>
  <si>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</si>
  <si>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</si>
  <si>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</si>
  <si>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</si>
  <si>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</si>
  <si>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</si>
  <si>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</si>
  <si>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</si>
  <si>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</si>
  <si>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</si>
  <si>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</si>
  <si>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</si>
  <si>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</si>
  <si>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</si>
  <si>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</si>
  <si>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</si>
  <si>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</si>
  <si>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</si>
  <si>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</si>
  <si>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</si>
  <si>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</si>
  <si>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</si>
  <si>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</si>
  <si>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</si>
  <si>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</si>
  <si>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</si>
  <si>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</si>
  <si>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</si>
  <si>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</si>
  <si>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</si>
  <si>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</si>
  <si>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</si>
  <si>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</si>
  <si>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esport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</si>
  <si>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</si>
  <si>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</si>
  <si>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</si>
  <si>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</si>
  <si>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 xml:space="preserve">Trimestre: 2023-Q2  </t>
  </si>
  <si>
    <t xml:space="preserve">Trimestre: 2023-Q3  </t>
  </si>
  <si>
    <t xml:space="preserve">Trimestre: 2023-Q4  </t>
  </si>
  <si>
    <t xml:space="preserve">Trimestre: 2021-q1 q2 Q3 q4  </t>
  </si>
  <si>
    <t>composizione percentuale</t>
  </si>
  <si>
    <t xml:space="preserve">Trimestre: 2022-q1 q2 Q3 q4  </t>
  </si>
  <si>
    <t>Variazioni % 1° 2° 3° 4° trim23 / 1° 2° 3° 4°trim 22</t>
  </si>
  <si>
    <t>Trimestre: 2023-q1 q2 Q3-Q4</t>
  </si>
  <si>
    <t>Saldo commerciale gennaio dicembre 2023</t>
  </si>
  <si>
    <t>gen dic 2023</t>
  </si>
  <si>
    <t>gen dic 2022</t>
  </si>
  <si>
    <t>Saldo commerciale gennaio dicembre 22</t>
  </si>
  <si>
    <t>gen dic 23 (val K€)</t>
  </si>
  <si>
    <t>gen dic 22 (val K€)</t>
  </si>
  <si>
    <t>Variazioni % 3° 4° trim 23/ 1° 2° trim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</si>
</sst>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6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 Q2 Q3 Q4 '!$B$58:$M$58</c:f>
              <c:numCache>
                <c:formatCode>#,##0.0</c:formatCode>
                <c:ptCount val="12"/>
                <c:pt idx="0">
                  <c:v>78963.570000000007</c:v>
                </c:pt>
                <c:pt idx="1">
                  <c:v>853927.21000000008</c:v>
                </c:pt>
                <c:pt idx="2">
                  <c:v>492165.26</c:v>
                </c:pt>
                <c:pt idx="3">
                  <c:v>99718.69</c:v>
                </c:pt>
                <c:pt idx="4">
                  <c:v>1622998.6800000002</c:v>
                </c:pt>
                <c:pt idx="5">
                  <c:v>796922.3899999999</c:v>
                </c:pt>
                <c:pt idx="6">
                  <c:v>572476.9</c:v>
                </c:pt>
                <c:pt idx="7">
                  <c:v>1248312.6499999999</c:v>
                </c:pt>
                <c:pt idx="8">
                  <c:v>3831747.19</c:v>
                </c:pt>
                <c:pt idx="9">
                  <c:v>402790.73</c:v>
                </c:pt>
                <c:pt idx="10">
                  <c:v>8533.0299999999988</c:v>
                </c:pt>
                <c:pt idx="11">
                  <c:v>62661.81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1198208"/>
        <c:axId val="234177088"/>
        <c:axId val="0"/>
      </c:bar3DChart>
      <c:catAx>
        <c:axId val="23119820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4177088"/>
        <c:crosses val="autoZero"/>
        <c:auto val="1"/>
        <c:lblAlgn val="ctr"/>
        <c:lblOffset val="100"/>
        <c:noMultiLvlLbl val="0"/>
      </c:catAx>
      <c:valAx>
        <c:axId val="23417708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119820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70848"/>
        <c:axId val="234179392"/>
        <c:axId val="0"/>
      </c:bar3DChart>
      <c:catAx>
        <c:axId val="23387084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4179392"/>
        <c:crosses val="autoZero"/>
        <c:auto val="1"/>
        <c:lblAlgn val="ctr"/>
        <c:lblOffset val="100"/>
        <c:noMultiLvlLbl val="0"/>
      </c:catAx>
      <c:valAx>
        <c:axId val="23417939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387084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72896"/>
        <c:axId val="234180544"/>
        <c:axId val="0"/>
      </c:bar3DChart>
      <c:catAx>
        <c:axId val="233872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180544"/>
        <c:crosses val="autoZero"/>
        <c:auto val="1"/>
        <c:lblAlgn val="ctr"/>
        <c:lblOffset val="100"/>
        <c:noMultiLvlLbl val="0"/>
      </c:catAx>
      <c:valAx>
        <c:axId val="23418054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387289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022400"/>
        <c:axId val="234182848"/>
        <c:axId val="0"/>
      </c:bar3DChart>
      <c:catAx>
        <c:axId val="234022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182848"/>
        <c:crosses val="autoZero"/>
        <c:auto val="1"/>
        <c:lblAlgn val="ctr"/>
        <c:lblOffset val="100"/>
        <c:noMultiLvlLbl val="0"/>
      </c:catAx>
      <c:valAx>
        <c:axId val="23418284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02240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4024448"/>
        <c:axId val="234267200"/>
        <c:axId val="0"/>
      </c:bar3DChart>
      <c:catAx>
        <c:axId val="234024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267200"/>
        <c:crosses val="autoZero"/>
        <c:auto val="1"/>
        <c:lblAlgn val="ctr"/>
        <c:lblOffset val="100"/>
        <c:noMultiLvlLbl val="0"/>
      </c:catAx>
      <c:valAx>
        <c:axId val="23426720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4024448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storico!$B$7:$F$7</c:f>
              <c:numCache>
                <c:formatCode>#,##0.0</c:formatCode>
                <c:ptCount val="5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  <c:pt idx="4">
                  <c:v>10071217.109999999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storico!$B$8:$F$8</c:f>
              <c:numCache>
                <c:formatCode>#,##0.0</c:formatCode>
                <c:ptCount val="5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  <c:pt idx="4">
                  <c:v>635172.15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storico!$B$9:$F$9</c:f>
              <c:numCache>
                <c:formatCode>#,##0.0</c:formatCode>
                <c:ptCount val="5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  <c:pt idx="4">
                  <c:v>5846018.3600000003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storico!$B$6:$F$6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storico!$B$10:$F$10</c:f>
              <c:numCache>
                <c:formatCode>#,##0.0</c:formatCode>
                <c:ptCount val="5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  <c:pt idx="4">
                  <c:v>6481190.5100000007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195136"/>
        <c:axId val="234271232"/>
      </c:lineChart>
      <c:catAx>
        <c:axId val="23119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271232"/>
        <c:crosses val="autoZero"/>
        <c:auto val="1"/>
        <c:lblAlgn val="ctr"/>
        <c:lblOffset val="100"/>
        <c:noMultiLvlLbl val="0"/>
      </c:catAx>
      <c:valAx>
        <c:axId val="23427123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3119513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storico!$B$26:$F$26</c:f>
              <c:numCache>
                <c:formatCode>#,##0.0</c:formatCode>
                <c:ptCount val="5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storico!$B$27:$F$27</c:f>
              <c:numCache>
                <c:formatCode>#,##0.0</c:formatCode>
                <c:ptCount val="5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storico!$B$28:$F$28</c:f>
              <c:numCache>
                <c:formatCode>#,##0.0</c:formatCode>
                <c:ptCount val="5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storico!$B$25:$F$25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storico!$B$29:$F$29</c:f>
              <c:numCache>
                <c:formatCode>#,##0.0</c:formatCode>
                <c:ptCount val="5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22272"/>
        <c:axId val="234273536"/>
      </c:lineChart>
      <c:catAx>
        <c:axId val="23442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273536"/>
        <c:crosses val="autoZero"/>
        <c:auto val="1"/>
        <c:lblAlgn val="ctr"/>
        <c:lblOffset val="100"/>
        <c:noMultiLvlLbl val="0"/>
      </c:catAx>
      <c:valAx>
        <c:axId val="23427353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3442227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storico!$B$40:$F$40</c:f>
              <c:numCache>
                <c:formatCode>#,##0.0</c:formatCode>
                <c:ptCount val="5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  <c:pt idx="4">
                  <c:v>4463051.2499999991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storico!$B$41:$F$41</c:f>
              <c:numCache>
                <c:formatCode>#,##0.0</c:formatCode>
                <c:ptCount val="5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  <c:pt idx="4">
                  <c:v>-540209.76000000013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storico!$B$42:$F$42</c:f>
              <c:numCache>
                <c:formatCode>#,##0.0</c:formatCode>
                <c:ptCount val="5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  <c:pt idx="4">
                  <c:v>3599654.5500000007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storico!$B$39:$F$39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storico!$B$43:$F$43</c:f>
              <c:numCache>
                <c:formatCode>#,##0.0</c:formatCode>
                <c:ptCount val="5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  <c:pt idx="4">
                  <c:v>3059444.7900000005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23296"/>
        <c:axId val="234620032"/>
      </c:lineChart>
      <c:catAx>
        <c:axId val="23442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4620032"/>
        <c:crosses val="autoZero"/>
        <c:auto val="1"/>
        <c:lblAlgn val="ctr"/>
        <c:lblOffset val="100"/>
        <c:noMultiLvlLbl val="0"/>
      </c:catAx>
      <c:valAx>
        <c:axId val="23462003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3442329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'!$B$59:$M$59</c:f>
              <c:numCache>
                <c:formatCode>#,##0.0</c:formatCode>
                <c:ptCount val="12"/>
                <c:pt idx="0">
                  <c:v>21435.09</c:v>
                </c:pt>
                <c:pt idx="1">
                  <c:v>92401.739999999991</c:v>
                </c:pt>
                <c:pt idx="2">
                  <c:v>93643.069999999992</c:v>
                </c:pt>
                <c:pt idx="3">
                  <c:v>8080.41</c:v>
                </c:pt>
                <c:pt idx="4">
                  <c:v>144367.34</c:v>
                </c:pt>
                <c:pt idx="5">
                  <c:v>20691.68</c:v>
                </c:pt>
                <c:pt idx="6">
                  <c:v>44200.92</c:v>
                </c:pt>
                <c:pt idx="7">
                  <c:v>128329.32999999999</c:v>
                </c:pt>
                <c:pt idx="8">
                  <c:v>18985.61</c:v>
                </c:pt>
                <c:pt idx="9">
                  <c:v>49338.3</c:v>
                </c:pt>
                <c:pt idx="10">
                  <c:v>154.07000000000002</c:v>
                </c:pt>
                <c:pt idx="11">
                  <c:v>13544.61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 Q2 Q3 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 Q2 Q3 Q4 '!$B$60:$M$60</c:f>
              <c:numCache>
                <c:formatCode>#,##0.0</c:formatCode>
                <c:ptCount val="12"/>
                <c:pt idx="0">
                  <c:v>12731.710000000001</c:v>
                </c:pt>
                <c:pt idx="1">
                  <c:v>511459.64</c:v>
                </c:pt>
                <c:pt idx="2">
                  <c:v>46562.090000000004</c:v>
                </c:pt>
                <c:pt idx="3">
                  <c:v>30709.379999999997</c:v>
                </c:pt>
                <c:pt idx="4">
                  <c:v>250495.53</c:v>
                </c:pt>
                <c:pt idx="5">
                  <c:v>549704.15</c:v>
                </c:pt>
                <c:pt idx="6">
                  <c:v>257063.22</c:v>
                </c:pt>
                <c:pt idx="7">
                  <c:v>543937.1</c:v>
                </c:pt>
                <c:pt idx="8">
                  <c:v>3519981.54</c:v>
                </c:pt>
                <c:pt idx="9">
                  <c:v>99373.66</c:v>
                </c:pt>
                <c:pt idx="10">
                  <c:v>5332.9100000000008</c:v>
                </c:pt>
                <c:pt idx="11">
                  <c:v>18666.420000000002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/>
            </a:pPr>
            <a:r>
              <a:rPr lang="it-IT"/>
              <a:t>Saldo import export per settore Pescara gennaio dicembre</a:t>
            </a:r>
          </a:p>
          <a:p>
            <a:pPr>
              <a:defRPr/>
            </a:pPr>
            <a:r>
              <a:rPr lang="it-IT"/>
              <a:t> 2023 2022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#,##0.0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#,##0.0</c:formatCode>
                <c:ptCount val="13"/>
                <c:pt idx="0">
                  <c:v>-26382.44</c:v>
                </c:pt>
                <c:pt idx="1">
                  <c:v>36842.089999999997</c:v>
                </c:pt>
                <c:pt idx="2">
                  <c:v>21998.739999999991</c:v>
                </c:pt>
                <c:pt idx="3">
                  <c:v>-66327.08</c:v>
                </c:pt>
                <c:pt idx="4">
                  <c:v>-26237.290000000008</c:v>
                </c:pt>
                <c:pt idx="5">
                  <c:v>-48828.610000000008</c:v>
                </c:pt>
                <c:pt idx="6">
                  <c:v>-190.56999999999971</c:v>
                </c:pt>
                <c:pt idx="7">
                  <c:v>23532.859999999986</c:v>
                </c:pt>
                <c:pt idx="8">
                  <c:v>-428437.16000000003</c:v>
                </c:pt>
                <c:pt idx="9">
                  <c:v>-3132.1900000000023</c:v>
                </c:pt>
                <c:pt idx="10">
                  <c:v>-1847.07</c:v>
                </c:pt>
                <c:pt idx="11">
                  <c:v>-21202.04</c:v>
                </c:pt>
                <c:pt idx="12">
                  <c:v>-540209.76000000013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203840"/>
        <c:axId val="137946816"/>
        <c:axId val="0"/>
      </c:bar3DChart>
      <c:catAx>
        <c:axId val="14320384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37946816"/>
        <c:crosses val="autoZero"/>
        <c:auto val="1"/>
        <c:lblAlgn val="ctr"/>
        <c:lblOffset val="100"/>
        <c:noMultiLvlLbl val="0"/>
      </c:catAx>
      <c:valAx>
        <c:axId val="13794681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4320384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dicembre 2023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#,##0.0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#,##0.0</c:formatCode>
                <c:ptCount val="13"/>
                <c:pt idx="0">
                  <c:v>-114466.56999999999</c:v>
                </c:pt>
                <c:pt idx="1">
                  <c:v>341815.66</c:v>
                </c:pt>
                <c:pt idx="2">
                  <c:v>-72510.040000000008</c:v>
                </c:pt>
                <c:pt idx="3">
                  <c:v>-81037.63</c:v>
                </c:pt>
                <c:pt idx="4">
                  <c:v>-33637.47</c:v>
                </c:pt>
                <c:pt idx="5">
                  <c:v>328489.42000000004</c:v>
                </c:pt>
                <c:pt idx="6">
                  <c:v>47628.98000000001</c:v>
                </c:pt>
                <c:pt idx="7">
                  <c:v>107064.50999999989</c:v>
                </c:pt>
                <c:pt idx="8">
                  <c:v>3050923.02</c:v>
                </c:pt>
                <c:pt idx="9">
                  <c:v>57271.780000000006</c:v>
                </c:pt>
                <c:pt idx="10">
                  <c:v>-13832.75</c:v>
                </c:pt>
                <c:pt idx="11">
                  <c:v>-18055.389999999996</c:v>
                </c:pt>
                <c:pt idx="12">
                  <c:v>3599654.5500000007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150528"/>
        <c:axId val="137949120"/>
        <c:axId val="0"/>
      </c:bar3DChart>
      <c:catAx>
        <c:axId val="23215052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37949120"/>
        <c:crosses val="autoZero"/>
        <c:auto val="1"/>
        <c:lblAlgn val="ctr"/>
        <c:lblOffset val="100"/>
        <c:noMultiLvlLbl val="0"/>
      </c:catAx>
      <c:valAx>
        <c:axId val="13794912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3215052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635172.15</c:v>
                </c:pt>
                <c:pt idx="1">
                  <c:v>1175381.9100000001</c:v>
                </c:pt>
                <c:pt idx="2">
                  <c:v>-540209.76000000013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152064"/>
        <c:axId val="137950848"/>
        <c:axId val="0"/>
      </c:bar3DChart>
      <c:catAx>
        <c:axId val="2321520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37950848"/>
        <c:crosses val="autoZero"/>
        <c:auto val="1"/>
        <c:lblAlgn val="ctr"/>
        <c:lblOffset val="100"/>
        <c:noMultiLvlLbl val="0"/>
      </c:catAx>
      <c:valAx>
        <c:axId val="13795084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215206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5846018.3600000003</c:v>
                </c:pt>
                <c:pt idx="1">
                  <c:v>2246363.8099999996</c:v>
                </c:pt>
                <c:pt idx="2">
                  <c:v>3599654.5500000007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152576"/>
        <c:axId val="232202240"/>
        <c:axId val="0"/>
      </c:bar3DChart>
      <c:catAx>
        <c:axId val="2321525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2202240"/>
        <c:crosses val="autoZero"/>
        <c:auto val="1"/>
        <c:lblAlgn val="ctr"/>
        <c:lblOffset val="100"/>
        <c:noMultiLvlLbl val="0"/>
      </c:catAx>
      <c:valAx>
        <c:axId val="2322022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215257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10071217.109999999</c:v>
                </c:pt>
                <c:pt idx="1">
                  <c:v>5608165.8600000003</c:v>
                </c:pt>
                <c:pt idx="2">
                  <c:v>4463051.2499999991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2576512"/>
        <c:axId val="232204544"/>
        <c:axId val="0"/>
      </c:bar3DChart>
      <c:catAx>
        <c:axId val="232576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2204544"/>
        <c:crosses val="autoZero"/>
        <c:auto val="1"/>
        <c:lblAlgn val="ctr"/>
        <c:lblOffset val="100"/>
        <c:noMultiLvlLbl val="0"/>
      </c:catAx>
      <c:valAx>
        <c:axId val="23220454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3257651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0</xdr:row>
      <xdr:rowOff>0</xdr:rowOff>
    </xdr:from>
    <xdr:to>
      <xdr:col>14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581025</xdr:colOff>
      <xdr:row>18</xdr:row>
      <xdr:rowOff>133349</xdr:rowOff>
    </xdr:from>
    <xdr:to>
      <xdr:col>14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581024</xdr:colOff>
      <xdr:row>34</xdr:row>
      <xdr:rowOff>171450</xdr:rowOff>
    </xdr:from>
    <xdr:to>
      <xdr:col>14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topLeftCell="A58" zoomScale="80" zoomScaleNormal="80" workbookViewId="0">
      <selection activeCell="O59" sqref="O59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59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25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25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25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61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34" t="s">
        <v>17</v>
      </c>
      <c r="C18" s="34" t="s">
        <v>17</v>
      </c>
      <c r="D18" s="34" t="s">
        <v>17</v>
      </c>
      <c r="E18" s="34" t="s">
        <v>17</v>
      </c>
      <c r="F18" s="34" t="s">
        <v>17</v>
      </c>
      <c r="G18" s="34" t="s">
        <v>17</v>
      </c>
      <c r="H18" s="34" t="s">
        <v>17</v>
      </c>
      <c r="I18" s="34" t="s">
        <v>17</v>
      </c>
      <c r="J18" s="34" t="s">
        <v>17</v>
      </c>
      <c r="K18" s="34" t="s">
        <v>17</v>
      </c>
      <c r="L18" s="34" t="s">
        <v>17</v>
      </c>
      <c r="M18" s="34" t="s">
        <v>17</v>
      </c>
      <c r="N18" s="34" t="s">
        <v>17</v>
      </c>
    </row>
    <row r="19" spans="1:14" x14ac:dyDescent="0.25">
      <c r="A19" s="2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2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2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62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34" t="s">
        <v>17</v>
      </c>
      <c r="C31" s="34" t="s">
        <v>17</v>
      </c>
      <c r="D31" s="34" t="s">
        <v>17</v>
      </c>
      <c r="E31" s="34" t="s">
        <v>17</v>
      </c>
      <c r="F31" s="34" t="s">
        <v>17</v>
      </c>
      <c r="G31" s="34" t="s">
        <v>17</v>
      </c>
      <c r="H31" s="34" t="s">
        <v>17</v>
      </c>
      <c r="I31" s="34" t="s">
        <v>17</v>
      </c>
      <c r="J31" s="34" t="s">
        <v>17</v>
      </c>
      <c r="K31" s="34" t="s">
        <v>17</v>
      </c>
      <c r="L31" s="34" t="s">
        <v>17</v>
      </c>
      <c r="M31" s="34" t="s">
        <v>17</v>
      </c>
      <c r="N31" s="34" t="s">
        <v>17</v>
      </c>
    </row>
    <row r="32" spans="1:14" x14ac:dyDescent="0.25">
      <c r="A32" s="24" t="s">
        <v>18</v>
      </c>
      <c r="B32" s="5">
        <v>15154.78</v>
      </c>
      <c r="C32" s="5">
        <v>199409.7</v>
      </c>
      <c r="D32" s="5">
        <v>130073.17</v>
      </c>
      <c r="E32" s="5">
        <v>22357.55</v>
      </c>
      <c r="F32" s="5">
        <v>398790.29</v>
      </c>
      <c r="G32" s="5">
        <v>182688.98</v>
      </c>
      <c r="H32" s="5">
        <v>119292.32</v>
      </c>
      <c r="I32" s="5">
        <v>280924.96999999997</v>
      </c>
      <c r="J32" s="5">
        <v>937996.45</v>
      </c>
      <c r="K32" s="5">
        <v>106048.67</v>
      </c>
      <c r="L32" s="5">
        <v>2189.83</v>
      </c>
      <c r="M32" s="5">
        <v>13896.34</v>
      </c>
      <c r="N32" s="5">
        <v>2408823.0299999998</v>
      </c>
    </row>
    <row r="33" spans="1:14" x14ac:dyDescent="0.25">
      <c r="A33" s="24" t="s">
        <v>19</v>
      </c>
      <c r="B33" s="5">
        <v>3466.93</v>
      </c>
      <c r="C33" s="5">
        <v>21443.8</v>
      </c>
      <c r="D33" s="5">
        <v>25821.38</v>
      </c>
      <c r="E33" s="5">
        <v>374.41</v>
      </c>
      <c r="F33" s="5">
        <v>36514.720000000001</v>
      </c>
      <c r="G33" s="5">
        <v>4844.53</v>
      </c>
      <c r="H33" s="5">
        <v>10971.11</v>
      </c>
      <c r="I33" s="5">
        <v>24522.75</v>
      </c>
      <c r="J33" s="5">
        <v>3632.38</v>
      </c>
      <c r="K33" s="5">
        <v>11469.91</v>
      </c>
      <c r="L33" s="5">
        <v>1.4</v>
      </c>
      <c r="M33" s="5">
        <v>3016.09</v>
      </c>
      <c r="N33" s="5">
        <v>146079.41</v>
      </c>
    </row>
    <row r="34" spans="1:14" x14ac:dyDescent="0.25">
      <c r="A34" s="24" t="s">
        <v>20</v>
      </c>
      <c r="B34" s="5">
        <v>3326.59</v>
      </c>
      <c r="C34" s="5">
        <v>115586.31</v>
      </c>
      <c r="D34" s="5">
        <v>11926.15</v>
      </c>
      <c r="E34" s="5">
        <v>6998.65</v>
      </c>
      <c r="F34" s="5">
        <v>63286</v>
      </c>
      <c r="G34" s="5">
        <v>128772.68</v>
      </c>
      <c r="H34" s="5">
        <v>52398.27</v>
      </c>
      <c r="I34" s="5">
        <v>116084.61</v>
      </c>
      <c r="J34" s="5">
        <v>863456.33</v>
      </c>
      <c r="K34" s="5">
        <v>32165.57</v>
      </c>
      <c r="L34" s="5">
        <v>1560.56</v>
      </c>
      <c r="M34" s="5">
        <v>4352.78</v>
      </c>
      <c r="N34" s="5">
        <v>1399914.52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63</v>
      </c>
    </row>
    <row r="43" spans="1:14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4" x14ac:dyDescent="0.25">
      <c r="A44" s="3" t="s">
        <v>16</v>
      </c>
      <c r="B44" s="34" t="s">
        <v>17</v>
      </c>
      <c r="C44" s="34" t="s">
        <v>17</v>
      </c>
      <c r="D44" s="34" t="s">
        <v>17</v>
      </c>
      <c r="E44" s="34" t="s">
        <v>17</v>
      </c>
      <c r="F44" s="34" t="s">
        <v>17</v>
      </c>
      <c r="G44" s="34" t="s">
        <v>17</v>
      </c>
      <c r="H44" s="34" t="s">
        <v>17</v>
      </c>
      <c r="I44" s="34" t="s">
        <v>17</v>
      </c>
      <c r="J44" s="34" t="s">
        <v>17</v>
      </c>
      <c r="K44" s="34" t="s">
        <v>17</v>
      </c>
      <c r="L44" s="34" t="s">
        <v>17</v>
      </c>
      <c r="M44" s="34" t="s">
        <v>17</v>
      </c>
      <c r="N44" s="34" t="s">
        <v>17</v>
      </c>
    </row>
    <row r="45" spans="1:14" x14ac:dyDescent="0.25">
      <c r="A45" s="24" t="s">
        <v>18</v>
      </c>
      <c r="B45" s="5">
        <v>19174.099999999999</v>
      </c>
      <c r="C45" s="5">
        <v>221397.14</v>
      </c>
      <c r="D45" s="5">
        <v>127974.85</v>
      </c>
      <c r="E45" s="5">
        <v>21295.95</v>
      </c>
      <c r="F45" s="5">
        <v>376389.13</v>
      </c>
      <c r="G45" s="5">
        <v>189428.81</v>
      </c>
      <c r="H45" s="5">
        <v>148770.04</v>
      </c>
      <c r="I45" s="5">
        <v>325248.2</v>
      </c>
      <c r="J45" s="5">
        <v>994147.81</v>
      </c>
      <c r="K45" s="5">
        <v>108776.12</v>
      </c>
      <c r="L45" s="5">
        <v>1939.39</v>
      </c>
      <c r="M45" s="5">
        <v>15697.2</v>
      </c>
      <c r="N45" s="5">
        <v>2550238.75</v>
      </c>
    </row>
    <row r="46" spans="1:14" x14ac:dyDescent="0.25">
      <c r="A46" s="24" t="s">
        <v>19</v>
      </c>
      <c r="B46" s="5">
        <v>6807.06</v>
      </c>
      <c r="C46" s="5">
        <v>23970.12</v>
      </c>
      <c r="D46" s="5">
        <v>31499.09</v>
      </c>
      <c r="E46" s="5">
        <v>759.27</v>
      </c>
      <c r="F46" s="5">
        <v>33212.839999999997</v>
      </c>
      <c r="G46" s="5">
        <v>4803.79</v>
      </c>
      <c r="H46" s="5">
        <v>10645.81</v>
      </c>
      <c r="I46" s="5">
        <v>43356.07</v>
      </c>
      <c r="J46" s="5">
        <v>4972.59</v>
      </c>
      <c r="K46" s="5">
        <v>13027.64</v>
      </c>
      <c r="L46" s="5">
        <v>7.99</v>
      </c>
      <c r="M46" s="5">
        <v>3447.58</v>
      </c>
      <c r="N46" s="5">
        <v>176509.84</v>
      </c>
    </row>
    <row r="47" spans="1:14" x14ac:dyDescent="0.25">
      <c r="A47" s="24" t="s">
        <v>20</v>
      </c>
      <c r="B47" s="5">
        <v>3774.09</v>
      </c>
      <c r="C47" s="5">
        <v>138320.6</v>
      </c>
      <c r="D47" s="5">
        <v>9971.01</v>
      </c>
      <c r="E47" s="5">
        <v>7424.08</v>
      </c>
      <c r="F47" s="5">
        <v>68022.929999999993</v>
      </c>
      <c r="G47" s="5">
        <v>131020.9</v>
      </c>
      <c r="H47" s="5">
        <v>66175.87</v>
      </c>
      <c r="I47" s="5">
        <v>140347.54</v>
      </c>
      <c r="J47" s="5">
        <v>917900.34</v>
      </c>
      <c r="K47" s="5">
        <v>19576.59</v>
      </c>
      <c r="L47" s="5">
        <v>1221.8900000000001</v>
      </c>
      <c r="M47" s="5">
        <v>4493.47</v>
      </c>
      <c r="N47" s="5">
        <v>1508249.32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68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34" t="s">
        <v>17</v>
      </c>
      <c r="C57" s="34" t="s">
        <v>17</v>
      </c>
      <c r="D57" s="34" t="s">
        <v>17</v>
      </c>
      <c r="E57" s="34" t="s">
        <v>17</v>
      </c>
      <c r="F57" s="34" t="s">
        <v>17</v>
      </c>
      <c r="G57" s="34" t="s">
        <v>17</v>
      </c>
      <c r="H57" s="34" t="s">
        <v>17</v>
      </c>
      <c r="I57" s="34" t="s">
        <v>17</v>
      </c>
      <c r="J57" s="34" t="s">
        <v>17</v>
      </c>
      <c r="K57" s="34" t="s">
        <v>17</v>
      </c>
      <c r="L57" s="34" t="s">
        <v>17</v>
      </c>
      <c r="M57" s="34" t="s">
        <v>17</v>
      </c>
      <c r="N57" s="34" t="s">
        <v>17</v>
      </c>
    </row>
    <row r="58" spans="1:15" x14ac:dyDescent="0.25">
      <c r="A58" s="24" t="s">
        <v>18</v>
      </c>
      <c r="B58" s="5">
        <v>78963.570000000007</v>
      </c>
      <c r="C58" s="5">
        <v>853927.21000000008</v>
      </c>
      <c r="D58" s="5">
        <v>492165.26</v>
      </c>
      <c r="E58" s="5">
        <v>99718.69</v>
      </c>
      <c r="F58" s="5">
        <v>1622998.6800000002</v>
      </c>
      <c r="G58" s="5">
        <v>796922.3899999999</v>
      </c>
      <c r="H58" s="5">
        <v>572476.9</v>
      </c>
      <c r="I58" s="5">
        <v>1248312.6499999999</v>
      </c>
      <c r="J58" s="5">
        <v>3831747.19</v>
      </c>
      <c r="K58" s="5">
        <v>402790.73</v>
      </c>
      <c r="L58" s="5">
        <v>8533.0299999999988</v>
      </c>
      <c r="M58" s="5">
        <v>62661.81</v>
      </c>
      <c r="N58" s="5">
        <v>10071217.109999999</v>
      </c>
    </row>
    <row r="59" spans="1:15" x14ac:dyDescent="0.25">
      <c r="A59" s="24" t="s">
        <v>19</v>
      </c>
      <c r="B59" s="5">
        <v>21435.09</v>
      </c>
      <c r="C59" s="5">
        <v>92401.739999999991</v>
      </c>
      <c r="D59" s="5">
        <v>93643.069999999992</v>
      </c>
      <c r="E59" s="5">
        <v>8080.41</v>
      </c>
      <c r="F59" s="5">
        <v>144367.34</v>
      </c>
      <c r="G59" s="5">
        <v>20691.68</v>
      </c>
      <c r="H59" s="5">
        <v>44200.92</v>
      </c>
      <c r="I59" s="5">
        <v>128329.32999999999</v>
      </c>
      <c r="J59" s="5">
        <v>18985.61</v>
      </c>
      <c r="K59" s="5">
        <v>49338.3</v>
      </c>
      <c r="L59" s="5">
        <v>154.07000000000002</v>
      </c>
      <c r="M59" s="5">
        <v>13544.61</v>
      </c>
      <c r="N59" s="5">
        <v>635172.15</v>
      </c>
      <c r="O59" s="17">
        <v>6.306806248564728E-2</v>
      </c>
    </row>
    <row r="60" spans="1:15" x14ac:dyDescent="0.25">
      <c r="A60" s="24" t="s">
        <v>20</v>
      </c>
      <c r="B60" s="5">
        <v>12731.710000000001</v>
      </c>
      <c r="C60" s="5">
        <v>511459.64</v>
      </c>
      <c r="D60" s="5">
        <v>46562.090000000004</v>
      </c>
      <c r="E60" s="5">
        <v>30709.379999999997</v>
      </c>
      <c r="F60" s="5">
        <v>250495.53</v>
      </c>
      <c r="G60" s="5">
        <v>549704.15</v>
      </c>
      <c r="H60" s="5">
        <v>257063.22</v>
      </c>
      <c r="I60" s="5">
        <v>543937.1</v>
      </c>
      <c r="J60" s="5">
        <v>3519981.54</v>
      </c>
      <c r="K60" s="5">
        <v>99373.66</v>
      </c>
      <c r="L60" s="5">
        <v>5332.9100000000008</v>
      </c>
      <c r="M60" s="5">
        <v>18666.420000000002</v>
      </c>
      <c r="N60" s="5">
        <v>5846018.3600000003</v>
      </c>
      <c r="O60" s="17">
        <v>0.58046791129101183</v>
      </c>
    </row>
    <row r="61" spans="1:15" x14ac:dyDescent="0.25">
      <c r="A61" s="24" t="s">
        <v>55</v>
      </c>
      <c r="B61" s="5">
        <v>34166.800000000003</v>
      </c>
      <c r="C61" s="5">
        <v>603861.38</v>
      </c>
      <c r="D61" s="5">
        <v>140205.16</v>
      </c>
      <c r="E61" s="5">
        <v>38789.789999999994</v>
      </c>
      <c r="F61" s="5">
        <v>394862.87</v>
      </c>
      <c r="G61" s="5">
        <v>570395.83000000007</v>
      </c>
      <c r="H61" s="5">
        <v>301264.14</v>
      </c>
      <c r="I61" s="5">
        <v>672266.42999999993</v>
      </c>
      <c r="J61" s="5">
        <v>3538967.15</v>
      </c>
      <c r="K61" s="5">
        <v>148711.96000000002</v>
      </c>
      <c r="L61" s="5">
        <v>5486.9800000000005</v>
      </c>
      <c r="M61" s="5">
        <v>32211.030000000002</v>
      </c>
      <c r="N61" s="5">
        <v>6481190.5100000007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67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34" t="s">
        <v>17</v>
      </c>
      <c r="C67" s="34" t="s">
        <v>17</v>
      </c>
      <c r="D67" s="34" t="s">
        <v>17</v>
      </c>
      <c r="E67" s="34" t="s">
        <v>17</v>
      </c>
      <c r="F67" s="34" t="s">
        <v>17</v>
      </c>
      <c r="G67" s="34" t="s">
        <v>17</v>
      </c>
      <c r="H67" s="34" t="s">
        <v>17</v>
      </c>
      <c r="I67" s="34" t="s">
        <v>17</v>
      </c>
      <c r="J67" s="34" t="s">
        <v>17</v>
      </c>
      <c r="K67" s="34" t="s">
        <v>17</v>
      </c>
      <c r="L67" s="34" t="s">
        <v>17</v>
      </c>
      <c r="M67" s="34" t="s">
        <v>17</v>
      </c>
      <c r="N67" s="34" t="s">
        <v>17</v>
      </c>
    </row>
    <row r="68" spans="1:14" x14ac:dyDescent="0.25">
      <c r="A68" s="24" t="s">
        <v>18</v>
      </c>
      <c r="B68" s="8">
        <v>9.1493453823454807E-2</v>
      </c>
      <c r="C68" s="8">
        <v>8.1135979808431874E-2</v>
      </c>
      <c r="D68" s="8">
        <v>0.21423576547302636</v>
      </c>
      <c r="E68" s="8">
        <v>-8.3089275745949168E-2</v>
      </c>
      <c r="F68" s="8">
        <v>0.23605806854734296</v>
      </c>
      <c r="G68" s="8">
        <v>4.7546220511708821E-2</v>
      </c>
      <c r="H68" s="8">
        <v>-0.10182857195931511</v>
      </c>
      <c r="I68" s="8">
        <v>3.568479132083862E-2</v>
      </c>
      <c r="J68" s="8">
        <v>0.22285793222335071</v>
      </c>
      <c r="K68" s="8">
        <v>0.13686585176610297</v>
      </c>
      <c r="L68" s="8">
        <v>0.14280223282923243</v>
      </c>
      <c r="M68" s="8">
        <v>-0.12957776295167139</v>
      </c>
      <c r="N68" s="8">
        <v>0.13671374729069447</v>
      </c>
    </row>
    <row r="69" spans="1:14" x14ac:dyDescent="0.25">
      <c r="A69" s="24" t="s">
        <v>19</v>
      </c>
      <c r="B69" s="8">
        <v>0.26404627563464467</v>
      </c>
      <c r="C69" s="8">
        <v>-3.1319147597868975E-2</v>
      </c>
      <c r="D69" s="8">
        <v>1.0080846129878327</v>
      </c>
      <c r="E69" s="8">
        <v>1.208601080738313</v>
      </c>
      <c r="F69" s="8">
        <v>0.3994169780120661</v>
      </c>
      <c r="G69" s="8">
        <v>3.7512378688849143E-2</v>
      </c>
      <c r="H69" s="8">
        <v>0.12862566640511333</v>
      </c>
      <c r="I69" s="8">
        <v>-0.13534213321972505</v>
      </c>
      <c r="J69" s="8">
        <v>-0.15882853856637258</v>
      </c>
      <c r="K69" s="8">
        <v>3.1204749758157739E-3</v>
      </c>
      <c r="L69" s="8">
        <v>0.62727080692860193</v>
      </c>
      <c r="M69" s="8">
        <v>1.7735859941437316E-3</v>
      </c>
      <c r="N69" s="8">
        <v>0.13688577867149571</v>
      </c>
    </row>
    <row r="70" spans="1:14" x14ac:dyDescent="0.25">
      <c r="A70" s="24" t="s">
        <v>20</v>
      </c>
      <c r="B70" s="8">
        <v>-2.1021753004590461E-2</v>
      </c>
      <c r="C70" s="8">
        <v>4.2849064180649911E-2</v>
      </c>
      <c r="D70" s="8">
        <v>-8.3458246566616462E-2</v>
      </c>
      <c r="E70" s="8">
        <v>0.10832818436947785</v>
      </c>
      <c r="F70" s="8">
        <v>-0.25070358842510515</v>
      </c>
      <c r="G70" s="8">
        <v>0.18358954397717875</v>
      </c>
      <c r="H70" s="8">
        <v>-0.16348218874912929</v>
      </c>
      <c r="I70" s="8">
        <v>4.6990740201607824E-2</v>
      </c>
      <c r="J70" s="8">
        <v>0.21489628175867709</v>
      </c>
      <c r="K70" s="8">
        <v>0.23673129657483974</v>
      </c>
      <c r="L70" s="8">
        <v>0.76256089580455211</v>
      </c>
      <c r="M70" s="8">
        <v>-7.4605466873494883E-2</v>
      </c>
      <c r="N70" s="8">
        <v>0.12241440217888266</v>
      </c>
    </row>
    <row r="71" spans="1:14" x14ac:dyDescent="0.25">
      <c r="A71" s="32" t="s">
        <v>55</v>
      </c>
      <c r="B71" s="8">
        <v>0.14031416478265252</v>
      </c>
      <c r="C71" s="8">
        <v>3.0772516027583175E-2</v>
      </c>
      <c r="D71" s="8">
        <v>0.43896153906154439</v>
      </c>
      <c r="E71" s="8">
        <v>0.2366649716496444</v>
      </c>
      <c r="F71" s="8">
        <v>-9.739471367360715E-2</v>
      </c>
      <c r="G71" s="8">
        <v>0.17757507813414353</v>
      </c>
      <c r="H71" s="8">
        <v>-0.13046309087924129</v>
      </c>
      <c r="I71" s="8">
        <v>6.4763994425969147E-3</v>
      </c>
      <c r="J71" s="8">
        <v>0.21200746011728971</v>
      </c>
      <c r="K71" s="8">
        <v>0.14802973181032608</v>
      </c>
      <c r="L71" s="8">
        <v>0.75845580930283274</v>
      </c>
      <c r="M71" s="8">
        <v>-4.3954429457015526E-2</v>
      </c>
      <c r="N71" s="8">
        <v>0.1238163279081952</v>
      </c>
    </row>
    <row r="73" spans="1:14" x14ac:dyDescent="0.25">
      <c r="A73" s="2" t="s">
        <v>75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34" t="s">
        <v>17</v>
      </c>
      <c r="C75" s="34" t="s">
        <v>17</v>
      </c>
      <c r="D75" s="34" t="s">
        <v>17</v>
      </c>
      <c r="E75" s="34" t="s">
        <v>17</v>
      </c>
      <c r="F75" s="34" t="s">
        <v>17</v>
      </c>
      <c r="G75" s="34" t="s">
        <v>17</v>
      </c>
      <c r="H75" s="34" t="s">
        <v>17</v>
      </c>
      <c r="I75" s="34" t="s">
        <v>17</v>
      </c>
      <c r="J75" s="34" t="s">
        <v>17</v>
      </c>
      <c r="K75" s="34" t="s">
        <v>17</v>
      </c>
      <c r="L75" s="34" t="s">
        <v>17</v>
      </c>
      <c r="M75" s="34" t="s">
        <v>17</v>
      </c>
      <c r="N75" s="34" t="s">
        <v>17</v>
      </c>
    </row>
    <row r="76" spans="1:14" x14ac:dyDescent="0.25">
      <c r="A76" s="24" t="s">
        <v>18</v>
      </c>
      <c r="B76" s="8">
        <v>-0.23089238437636744</v>
      </c>
      <c r="C76" s="8">
        <v>-2.8429810401205489E-2</v>
      </c>
      <c r="D76" s="8">
        <v>0.10221707722165198</v>
      </c>
      <c r="E76" s="8">
        <v>-0.22137961184114424</v>
      </c>
      <c r="F76" s="8">
        <v>-8.5678449909241367E-2</v>
      </c>
      <c r="G76" s="8">
        <v>-0.1240259874775366</v>
      </c>
      <c r="H76" s="8">
        <v>-0.11941670066088186</v>
      </c>
      <c r="I76" s="8">
        <v>-5.6010121040992615E-2</v>
      </c>
      <c r="J76" s="8">
        <v>1.7130595813515531E-2</v>
      </c>
      <c r="K76" s="8">
        <v>0.14289211119844358</v>
      </c>
      <c r="L76" s="8">
        <v>-6.2352826302678653E-2</v>
      </c>
      <c r="M76" s="8">
        <v>-0.10507746549789278</v>
      </c>
      <c r="N76" s="8">
        <v>-2.9946967593412453E-2</v>
      </c>
    </row>
    <row r="77" spans="1:14" x14ac:dyDescent="0.25">
      <c r="A77" s="24" t="s">
        <v>19</v>
      </c>
      <c r="B77" s="8">
        <v>-7.9482309091397849E-2</v>
      </c>
      <c r="C77" s="8">
        <v>-3.3495914473154989E-2</v>
      </c>
      <c r="D77" s="8">
        <v>0.57809380385765341</v>
      </c>
      <c r="E77" s="8">
        <v>-0.83680379113626113</v>
      </c>
      <c r="F77" s="8">
        <v>-6.5812359039643484E-2</v>
      </c>
      <c r="G77" s="8">
        <v>-0.12632387244461837</v>
      </c>
      <c r="H77" s="8">
        <v>-4.2821466524973512E-2</v>
      </c>
      <c r="I77" s="8">
        <v>0.12288250338996334</v>
      </c>
      <c r="J77" s="8">
        <v>-0.17105592718753357</v>
      </c>
      <c r="K77" s="8">
        <v>-1.3816007970773859E-2</v>
      </c>
      <c r="L77" s="8">
        <v>-0.93509814763616261</v>
      </c>
      <c r="M77" s="8">
        <v>-8.7173454371877235E-2</v>
      </c>
      <c r="N77" s="8">
        <v>3.2011827902294003E-2</v>
      </c>
    </row>
    <row r="78" spans="1:14" x14ac:dyDescent="0.25">
      <c r="A78" s="24" t="s">
        <v>20</v>
      </c>
      <c r="B78" s="8">
        <v>0.26099132840705863</v>
      </c>
      <c r="C78" s="8">
        <v>-1.4155625529575937E-2</v>
      </c>
      <c r="D78" s="8">
        <v>-0.11221479241984471</v>
      </c>
      <c r="E78" s="8">
        <v>-0.11444465252215773</v>
      </c>
      <c r="F78" s="8">
        <v>0.10170883303995572</v>
      </c>
      <c r="G78" s="8">
        <v>-0.10388372524672011</v>
      </c>
      <c r="H78" s="8">
        <v>-0.14380151850239767</v>
      </c>
      <c r="I78" s="8">
        <v>-0.1080774435361895</v>
      </c>
      <c r="J78" s="8">
        <v>2.4577929798047703E-2</v>
      </c>
      <c r="K78" s="8">
        <v>8.6301292212086614E-2</v>
      </c>
      <c r="L78" s="8">
        <v>9.0960062106443459E-2</v>
      </c>
      <c r="M78" s="8">
        <v>-9.9175472522369787E-2</v>
      </c>
      <c r="N78" s="8">
        <v>-1.010624583275831E-2</v>
      </c>
    </row>
    <row r="80" spans="1:14" x14ac:dyDescent="0.25">
      <c r="A80" t="s">
        <v>25</v>
      </c>
    </row>
    <row r="83" spans="1:15" x14ac:dyDescent="0.25">
      <c r="A83" t="s">
        <v>65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34" t="s">
        <v>17</v>
      </c>
      <c r="C85" s="34" t="s">
        <v>17</v>
      </c>
      <c r="D85" s="34" t="s">
        <v>17</v>
      </c>
      <c r="E85" s="34" t="s">
        <v>17</v>
      </c>
      <c r="F85" s="34" t="s">
        <v>17</v>
      </c>
      <c r="G85" s="34" t="s">
        <v>17</v>
      </c>
      <c r="H85" s="34" t="s">
        <v>17</v>
      </c>
      <c r="I85" s="34" t="s">
        <v>17</v>
      </c>
      <c r="J85" s="34" t="s">
        <v>17</v>
      </c>
      <c r="K85" s="34" t="s">
        <v>17</v>
      </c>
      <c r="L85" s="34" t="s">
        <v>17</v>
      </c>
      <c r="M85" s="34" t="s">
        <v>17</v>
      </c>
      <c r="N85" s="34" t="s">
        <v>17</v>
      </c>
      <c r="O85" t="s">
        <v>44</v>
      </c>
    </row>
    <row r="86" spans="1:15" x14ac:dyDescent="0.25">
      <c r="A86" s="24" t="s">
        <v>18</v>
      </c>
      <c r="B86" s="20">
        <v>7.8405190889584558E-3</v>
      </c>
      <c r="C86" s="20">
        <v>8.4788879106986126E-2</v>
      </c>
      <c r="D86" s="20">
        <v>4.8868498675429708E-2</v>
      </c>
      <c r="E86" s="20">
        <v>9.9013544153453373E-3</v>
      </c>
      <c r="F86" s="20">
        <v>0.16115218868516679</v>
      </c>
      <c r="G86" s="20">
        <v>7.9128707215408239E-2</v>
      </c>
      <c r="H86" s="20">
        <v>5.6842871496789731E-2</v>
      </c>
      <c r="I86" s="20">
        <v>0.1239485393240619</v>
      </c>
      <c r="J86" s="20">
        <v>0.38046515611259624</v>
      </c>
      <c r="K86" s="20">
        <v>3.9994245541589757E-2</v>
      </c>
      <c r="L86" s="20">
        <v>8.4726899507779542E-4</v>
      </c>
      <c r="M86" s="20">
        <v>6.221870635454904E-3</v>
      </c>
      <c r="N86" s="20">
        <v>1</v>
      </c>
      <c r="O86" s="22">
        <v>0.97518908615802835</v>
      </c>
    </row>
    <row r="87" spans="1:15" x14ac:dyDescent="0.25">
      <c r="A87" s="24" t="s">
        <v>19</v>
      </c>
      <c r="B87" s="20">
        <v>3.3746898380226528E-2</v>
      </c>
      <c r="C87" s="20">
        <v>0.14547511253445225</v>
      </c>
      <c r="D87" s="20">
        <v>0.14742943310722925</v>
      </c>
      <c r="E87" s="20">
        <v>1.2721606260601948E-2</v>
      </c>
      <c r="F87" s="20">
        <v>0.22728852327672111</v>
      </c>
      <c r="G87" s="20">
        <v>3.2576491270909787E-2</v>
      </c>
      <c r="H87" s="20">
        <v>6.9588882321115611E-2</v>
      </c>
      <c r="I87" s="20">
        <v>0.20203865991290704</v>
      </c>
      <c r="J87" s="20">
        <v>2.9890495041383663E-2</v>
      </c>
      <c r="K87" s="20">
        <v>7.7677051803987318E-2</v>
      </c>
      <c r="L87" s="20">
        <v>2.4256416154266213E-4</v>
      </c>
      <c r="M87" s="20">
        <v>2.1324313416449383E-2</v>
      </c>
      <c r="N87" s="20">
        <v>1</v>
      </c>
      <c r="O87" s="22">
        <v>0.93196464926870604</v>
      </c>
    </row>
    <row r="88" spans="1:15" x14ac:dyDescent="0.25">
      <c r="A88" s="24" t="s">
        <v>20</v>
      </c>
      <c r="B88" s="20">
        <v>2.1778429720839946E-3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2" t="s">
        <v>55</v>
      </c>
      <c r="B89" s="20">
        <v>5.2716858032923336E-3</v>
      </c>
      <c r="C89" s="20">
        <v>9.3171367061080257E-2</v>
      </c>
      <c r="D89" s="20">
        <v>2.1632624404987595E-2</v>
      </c>
      <c r="E89" s="20">
        <v>5.9849791392723607E-3</v>
      </c>
      <c r="F89" s="20">
        <v>6.0924435007851663E-2</v>
      </c>
      <c r="G89" s="20">
        <v>8.8007878972222967E-2</v>
      </c>
      <c r="H89" s="20">
        <v>4.6482839770744522E-2</v>
      </c>
      <c r="I89" s="20">
        <v>0.10372576287685761</v>
      </c>
      <c r="J89" s="20">
        <v>0.5460365876515485</v>
      </c>
      <c r="K89" s="20">
        <v>2.2945161042643075E-2</v>
      </c>
      <c r="L89" s="20">
        <v>8.466006347960292E-4</v>
      </c>
      <c r="M89" s="20">
        <v>4.969924884988452E-3</v>
      </c>
      <c r="N89" s="20">
        <v>1</v>
      </c>
      <c r="O89" s="22">
        <v>0.98292665678793623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4" priority="5" operator="lessThan">
      <formula>0</formula>
    </cfRule>
  </conditionalFormatting>
  <conditionalFormatting sqref="B76:N78">
    <cfRule type="cellIs" dxfId="3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57" zoomScaleNormal="100" workbookViewId="0">
      <selection activeCell="A92" sqref="A92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+'2023-Q1 Q2 Q3 Q4 '!A54</f>
        <v>Trimestre: 2023-q1 q2 Q3-Q4</v>
      </c>
      <c r="Q2" t="str">
        <f>+'2022-Q1 Q2 Q3 q4'!A54</f>
        <v xml:space="preserve">Trimestre: 2022-q1 q2 Q3q4  </v>
      </c>
    </row>
    <row r="3" spans="1:30" x14ac:dyDescent="0.25">
      <c r="A3" s="2"/>
    </row>
    <row r="4" spans="1:30" ht="260.25" customHeight="1" x14ac:dyDescent="0.25">
      <c r="A4" s="16" t="str">
        <f>+'2023-Q1 Q2 Q3 Q4 '!A56</f>
        <v xml:space="preserve">Branche di attività economica  </v>
      </c>
      <c r="B4" s="26" t="str">
        <f>+'2023-Q1 Q2 Q3 Q4 '!B56</f>
        <v xml:space="preserve">Agricoltura  </v>
      </c>
      <c r="C4" s="26" t="str">
        <f>+'2023-Q1 Q2 Q3 Q4 '!C56</f>
        <v xml:space="preserve">Industrie alimentari, delle bevande e del tabacco  </v>
      </c>
      <c r="D4" s="26" t="str">
        <f>+'2023-Q1 Q2 Q3 Q4 '!D56</f>
        <v xml:space="preserve">Industrie tessili, confezione di articoli di abbigliamento e di articoli in pelle e simili  </v>
      </c>
      <c r="E4" s="26" t="str">
        <f>+'2023-Q1 Q2 Q3 Q4 '!E56</f>
        <v xml:space="preserve">Industria del legno, della carta, editoria  </v>
      </c>
      <c r="F4" s="26" t="str">
        <f>+'2023-Q1 Q2 Q3 Q4 '!F56</f>
        <v xml:space="preserve">Fabbricazione di coke e prodotti derivanti dalla raffinazione del petrolio, fabbricazione di prodotti chimici e farmaceutici  </v>
      </c>
      <c r="G4" s="26" t="str">
        <f>+'2023-Q1 Q2 Q3 Q4 '!G56</f>
        <v xml:space="preserve">Fabbricazione di articoli in gomma e materie plastiche e altri prodotti della lavorazione di minerali non metalliferi  </v>
      </c>
      <c r="H4" s="26" t="str">
        <f>+'2023-Q1 Q2 Q3 Q4 '!H56</f>
        <v xml:space="preserve">Attività metallurgiche, fabbricazione di prodotti in metallo, esclusi macchinari e attrezzature  </v>
      </c>
      <c r="I4" s="26" t="str">
        <f>+'2023-Q1 Q2 Q3 Q4 '!I56</f>
        <v xml:space="preserve">Fabbricazione di computer e prodotti di elettronica e ottica, fabbricazione di apparecchiature elettriche, fabbricazione di macchinari e apparecchiature n.c.a  </v>
      </c>
      <c r="J4" s="26" t="str">
        <f>+'2023-Q1 Q2 Q3 Q4 '!J56</f>
        <v xml:space="preserve">Fabbricazione di mezzi di trasporto  </v>
      </c>
      <c r="K4" s="26" t="str">
        <f>+'2023-Q1 Q2 Q3 Q4 '!K56</f>
        <v xml:space="preserve">Fabbricazione di mobili, altre industrie manifatturiere, riparazione e installazione di macchine e apparecchiature  </v>
      </c>
      <c r="L4" s="26" t="str">
        <f>+'2023-Q1 Q2 Q3 Q4 '!L56</f>
        <v xml:space="preserve">Industrie non manifatturiere  </v>
      </c>
      <c r="M4" s="26" t="str">
        <f>+'2023-Q1 Q2 Q3 Q4 '!M56</f>
        <v xml:space="preserve">Altri prodotti  </v>
      </c>
      <c r="N4" s="26" t="str">
        <f>+'2023-Q1 Q2 Q3 Q4 '!N56</f>
        <v xml:space="preserve">Totale  </v>
      </c>
      <c r="Q4" s="16" t="e">
        <f>+#REF!</f>
        <v>#REF!</v>
      </c>
      <c r="R4" s="26" t="str">
        <f>'2021 q1q2q3q4'!B56</f>
        <v xml:space="preserve">Agricoltura  </v>
      </c>
      <c r="S4" s="26" t="str">
        <f>'2021 q1q2q3q4'!C56</f>
        <v xml:space="preserve">Industrie alimentari, delle bevande e del tabacco  </v>
      </c>
      <c r="T4" s="26" t="str">
        <f>'2021 q1q2q3q4'!D56</f>
        <v xml:space="preserve">Industrie tessili, confezione di articoli di abbigliamento e di articoli in pelle e simili  </v>
      </c>
      <c r="U4" s="26" t="str">
        <f>'2021 q1q2q3q4'!E56</f>
        <v xml:space="preserve">Industria del legno, della carta, editoria  </v>
      </c>
      <c r="V4" s="26" t="str">
        <f>'2021 q1q2q3q4'!F56</f>
        <v xml:space="preserve">Fabbricazione di coke e prodotti derivanti dalla raffinazione del petrolio, fabbricazione di prodotti chimici e farmaceutici  </v>
      </c>
      <c r="W4" s="26" t="str">
        <f>'2021 q1q2q3q4'!G56</f>
        <v xml:space="preserve">Fabbricazione di articoli in gomma e materie plastiche e altri prodotti della lavorazione di minerali non metalliferi  </v>
      </c>
      <c r="X4" s="26" t="str">
        <f>'2021 q1q2q3q4'!H56</f>
        <v xml:space="preserve">Attività metallurgiche, fabbricazione di prodotti in metallo, esclusi macchinari e attrezzature  </v>
      </c>
      <c r="Y4" s="26" t="str">
        <f>'2021 q1q2q3q4'!I56</f>
        <v xml:space="preserve">Fabbricazione di computer e prodotti di elettronica e ottica, fabbricazione di apparecchiature elettriche, fabbricazione di macchinari e apparecchiature n.c.a  </v>
      </c>
      <c r="Z4" s="26" t="str">
        <f>'2021 q1q2q3q4'!J56</f>
        <v xml:space="preserve">Fabbricazione di mezzi di trasporto  </v>
      </c>
      <c r="AA4" s="26" t="str">
        <f>'2021 q1q2q3q4'!K56</f>
        <v xml:space="preserve">Fabbricazione di mobili, altre industrie manifatturiere, riparazione e installazione di macchine e apparecchiature  </v>
      </c>
      <c r="AB4" s="26" t="str">
        <f>'2021 q1q2q3q4'!L56</f>
        <v xml:space="preserve">Industrie non manifatturiere  </v>
      </c>
      <c r="AC4" s="26" t="str">
        <f>'2021 q1q2q3q4'!M56</f>
        <v xml:space="preserve">Altri prodotti  </v>
      </c>
      <c r="AD4" s="26" t="str">
        <f>'2021 q1q2q3q4'!N56</f>
        <v xml:space="preserve">Totale  </v>
      </c>
    </row>
    <row r="5" spans="1:30" x14ac:dyDescent="0.25">
      <c r="A5" s="16" t="str">
        <f>+'2023-Q1 Q2 Q3 Q4 '!A57</f>
        <v xml:space="preserve">Territorio di riferimento  </v>
      </c>
      <c r="B5" s="34" t="str">
        <f>'2022-Q1 Q2 Q3 q4'!B57</f>
        <v xml:space="preserve">  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Q5" s="3" t="e">
        <f>+#REF!</f>
        <v>#REF!</v>
      </c>
      <c r="R5" s="34" t="str">
        <f>'2021 q1q2q3q4'!B57</f>
        <v xml:space="preserve">  </v>
      </c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x14ac:dyDescent="0.25">
      <c r="A6" s="26" t="str">
        <f>+'2023-Q1 Q2 Q3 Q4 '!A58</f>
        <v xml:space="preserve">Abruzzo  </v>
      </c>
      <c r="B6" s="5">
        <v>78963.570000000007</v>
      </c>
      <c r="C6" s="5">
        <v>853927.21000000008</v>
      </c>
      <c r="D6" s="5">
        <v>492165.26</v>
      </c>
      <c r="E6" s="5">
        <v>99718.69</v>
      </c>
      <c r="F6" s="5">
        <v>1622998.6800000002</v>
      </c>
      <c r="G6" s="5">
        <v>796922.3899999999</v>
      </c>
      <c r="H6" s="5">
        <v>572476.9</v>
      </c>
      <c r="I6" s="5">
        <v>1248312.6499999999</v>
      </c>
      <c r="J6" s="5">
        <v>3831747.19</v>
      </c>
      <c r="K6" s="5">
        <v>402790.73</v>
      </c>
      <c r="L6" s="5">
        <v>8533.0299999999988</v>
      </c>
      <c r="M6" s="5">
        <v>62661.81</v>
      </c>
      <c r="N6" s="5">
        <v>10071217.109999999</v>
      </c>
      <c r="O6" s="18">
        <v>0.13671374729069447</v>
      </c>
      <c r="Q6" s="27" t="s">
        <v>18</v>
      </c>
      <c r="R6" s="5">
        <v>72344.52</v>
      </c>
      <c r="S6" s="5">
        <v>789842.55999999994</v>
      </c>
      <c r="T6" s="5">
        <v>405329.24</v>
      </c>
      <c r="U6" s="5">
        <v>108755.07</v>
      </c>
      <c r="V6" s="5">
        <v>1313044.04</v>
      </c>
      <c r="W6" s="5">
        <v>760751.53</v>
      </c>
      <c r="X6" s="5">
        <v>637380.43999999994</v>
      </c>
      <c r="Y6" s="5">
        <v>1205301.71</v>
      </c>
      <c r="Z6" s="5">
        <v>3133436.0999999996</v>
      </c>
      <c r="AA6" s="5">
        <v>354299.26</v>
      </c>
      <c r="AB6" s="5">
        <v>7466.7599999999993</v>
      </c>
      <c r="AC6" s="5">
        <v>71990.13</v>
      </c>
      <c r="AD6" s="5">
        <v>8859941.3300000001</v>
      </c>
    </row>
    <row r="7" spans="1:30" x14ac:dyDescent="0.25">
      <c r="A7" s="26" t="str">
        <f>+'2023-Q1 Q2 Q3 Q4 '!A59</f>
        <v xml:space="preserve">Pescara  </v>
      </c>
      <c r="B7" s="5">
        <v>21435.09</v>
      </c>
      <c r="C7" s="5">
        <v>92401.739999999991</v>
      </c>
      <c r="D7" s="5">
        <v>93643.069999999992</v>
      </c>
      <c r="E7" s="5">
        <v>8080.41</v>
      </c>
      <c r="F7" s="5">
        <v>144367.34</v>
      </c>
      <c r="G7" s="5">
        <v>20691.68</v>
      </c>
      <c r="H7" s="5">
        <v>44200.92</v>
      </c>
      <c r="I7" s="5">
        <v>128329.32999999999</v>
      </c>
      <c r="J7" s="5">
        <v>18985.61</v>
      </c>
      <c r="K7" s="5">
        <v>49338.3</v>
      </c>
      <c r="L7" s="5">
        <v>154.07000000000002</v>
      </c>
      <c r="M7" s="5">
        <v>13544.61</v>
      </c>
      <c r="N7" s="5">
        <v>635172.15</v>
      </c>
      <c r="O7" s="18">
        <v>0.13688577867149571</v>
      </c>
      <c r="Q7" s="27" t="s">
        <v>19</v>
      </c>
      <c r="R7" s="5">
        <v>16957.52</v>
      </c>
      <c r="S7" s="5">
        <v>95389.250000000015</v>
      </c>
      <c r="T7" s="5">
        <v>46633.03</v>
      </c>
      <c r="U7" s="5">
        <v>3658.61</v>
      </c>
      <c r="V7" s="5">
        <v>103162.49</v>
      </c>
      <c r="W7" s="5">
        <v>19943.550000000003</v>
      </c>
      <c r="X7" s="5">
        <v>39163.490000000005</v>
      </c>
      <c r="Y7" s="5">
        <v>148416.31</v>
      </c>
      <c r="Z7" s="5">
        <v>22570.44</v>
      </c>
      <c r="AA7" s="5">
        <v>49184.82</v>
      </c>
      <c r="AB7" s="5">
        <v>94.679999999999993</v>
      </c>
      <c r="AC7" s="5">
        <v>13520.630000000001</v>
      </c>
      <c r="AD7" s="5">
        <v>558694.78</v>
      </c>
    </row>
    <row r="8" spans="1:30" x14ac:dyDescent="0.25">
      <c r="A8" s="26" t="str">
        <f>+'2023-Q1 Q2 Q3 Q4 '!A60</f>
        <v xml:space="preserve">Chieti  </v>
      </c>
      <c r="B8" s="5">
        <v>12731.710000000001</v>
      </c>
      <c r="C8" s="5">
        <v>511459.64</v>
      </c>
      <c r="D8" s="5">
        <v>46562.090000000004</v>
      </c>
      <c r="E8" s="5">
        <v>30709.379999999997</v>
      </c>
      <c r="F8" s="5">
        <v>250495.53</v>
      </c>
      <c r="G8" s="5">
        <v>549704.15</v>
      </c>
      <c r="H8" s="5">
        <v>257063.22</v>
      </c>
      <c r="I8" s="5">
        <v>543937.1</v>
      </c>
      <c r="J8" s="5">
        <v>3519981.54</v>
      </c>
      <c r="K8" s="5">
        <v>99373.66</v>
      </c>
      <c r="L8" s="5">
        <v>5332.9100000000008</v>
      </c>
      <c r="M8" s="5">
        <v>18666.420000000002</v>
      </c>
      <c r="N8" s="5">
        <v>5846018.3600000003</v>
      </c>
      <c r="O8" s="18">
        <v>0.12241440217888266</v>
      </c>
      <c r="Q8" s="27" t="s">
        <v>20</v>
      </c>
      <c r="R8" s="5">
        <v>13005.1</v>
      </c>
      <c r="S8" s="5">
        <v>490444.55000000005</v>
      </c>
      <c r="T8" s="5">
        <v>50801.929999999993</v>
      </c>
      <c r="U8" s="5">
        <v>27707.840000000004</v>
      </c>
      <c r="V8" s="5">
        <v>334307.65999999997</v>
      </c>
      <c r="W8" s="5">
        <v>464438.16000000003</v>
      </c>
      <c r="X8" s="5">
        <v>307301.55</v>
      </c>
      <c r="Y8" s="5">
        <v>519524.27</v>
      </c>
      <c r="Z8" s="5">
        <v>2897351.48</v>
      </c>
      <c r="AA8" s="5">
        <v>80351.86</v>
      </c>
      <c r="AB8" s="5">
        <v>3025.66</v>
      </c>
      <c r="AC8" s="5">
        <v>20171.309999999998</v>
      </c>
      <c r="AD8" s="5">
        <v>5208431.3499999996</v>
      </c>
    </row>
    <row r="12" spans="1:30" x14ac:dyDescent="0.25">
      <c r="A12" t="s">
        <v>60</v>
      </c>
      <c r="Q12" t="s">
        <v>60</v>
      </c>
    </row>
    <row r="13" spans="1:30" x14ac:dyDescent="0.25">
      <c r="A13" t="str">
        <f>+A2</f>
        <v>Trimestre: 2023-q1 q2 Q3-Q4</v>
      </c>
      <c r="Q13" t="str">
        <f>+Q2</f>
        <v xml:space="preserve">Trimestre: 2022-q1 q2 Q3q4  </v>
      </c>
    </row>
    <row r="15" spans="1:30" ht="240" x14ac:dyDescent="0.25">
      <c r="A15" s="16" t="s">
        <v>2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">
        <v>18</v>
      </c>
      <c r="B17" s="5">
        <v>229334.44</v>
      </c>
      <c r="C17" s="5">
        <v>472464.73</v>
      </c>
      <c r="D17" s="5">
        <v>455494.97</v>
      </c>
      <c r="E17" s="5">
        <v>298753.67000000004</v>
      </c>
      <c r="F17" s="5">
        <v>1017140.4099999999</v>
      </c>
      <c r="G17" s="5">
        <v>406789.06000000006</v>
      </c>
      <c r="H17" s="5">
        <v>479736.16000000003</v>
      </c>
      <c r="I17" s="5">
        <v>877675.98</v>
      </c>
      <c r="J17" s="5">
        <v>1065191.1500000001</v>
      </c>
      <c r="K17" s="5">
        <v>155068.37</v>
      </c>
      <c r="L17" s="5">
        <v>30733.79</v>
      </c>
      <c r="M17" s="5">
        <v>119784.15</v>
      </c>
      <c r="N17" s="5">
        <v>5608165.8600000003</v>
      </c>
      <c r="O17" s="18">
        <v>1.0549802695626003E-2</v>
      </c>
      <c r="Q17" s="27" t="s">
        <v>18</v>
      </c>
      <c r="R17" s="5">
        <v>204002.44</v>
      </c>
      <c r="S17" s="5">
        <v>438842</v>
      </c>
      <c r="T17" s="5">
        <v>427172.63</v>
      </c>
      <c r="U17" s="5">
        <v>321843.62</v>
      </c>
      <c r="V17" s="5">
        <v>1011425.98</v>
      </c>
      <c r="W17" s="5">
        <v>414152.31</v>
      </c>
      <c r="X17" s="5">
        <v>528276.72</v>
      </c>
      <c r="Y17" s="5">
        <v>892261.95</v>
      </c>
      <c r="Z17" s="5">
        <v>1002804.6699999999</v>
      </c>
      <c r="AA17" s="5">
        <v>144798.26</v>
      </c>
      <c r="AB17" s="5">
        <v>45885.57</v>
      </c>
      <c r="AC17" s="5">
        <v>118152.35999999999</v>
      </c>
      <c r="AD17" s="5">
        <v>5549618.4800000004</v>
      </c>
    </row>
    <row r="18" spans="1:30" x14ac:dyDescent="0.25">
      <c r="A18" s="16" t="s">
        <v>19</v>
      </c>
      <c r="B18" s="5">
        <v>47817.53</v>
      </c>
      <c r="C18" s="5">
        <v>55559.649999999994</v>
      </c>
      <c r="D18" s="5">
        <v>71644.33</v>
      </c>
      <c r="E18" s="5">
        <v>74407.490000000005</v>
      </c>
      <c r="F18" s="5">
        <v>170604.63</v>
      </c>
      <c r="G18" s="5">
        <v>69520.290000000008</v>
      </c>
      <c r="H18" s="5">
        <v>44391.49</v>
      </c>
      <c r="I18" s="5">
        <v>104796.47</v>
      </c>
      <c r="J18" s="5">
        <v>447422.77</v>
      </c>
      <c r="K18" s="5">
        <v>52470.490000000005</v>
      </c>
      <c r="L18" s="5">
        <v>2001.1399999999999</v>
      </c>
      <c r="M18" s="5">
        <v>34746.65</v>
      </c>
      <c r="N18" s="5">
        <v>1175381.9100000001</v>
      </c>
      <c r="O18" s="18">
        <v>0.60490529909408064</v>
      </c>
      <c r="Q18" s="27" t="s">
        <v>19</v>
      </c>
      <c r="R18" s="5">
        <v>42539.99</v>
      </c>
      <c r="S18" s="5">
        <v>53502.950000000004</v>
      </c>
      <c r="T18" s="5">
        <v>56688.740000000005</v>
      </c>
      <c r="U18" s="5">
        <v>98666.01</v>
      </c>
      <c r="V18" s="5">
        <v>108817.31999999999</v>
      </c>
      <c r="W18" s="5">
        <v>69333.69</v>
      </c>
      <c r="X18" s="5">
        <v>39199.629999999997</v>
      </c>
      <c r="Y18" s="5">
        <v>108881.34</v>
      </c>
      <c r="Z18" s="5">
        <v>69612.14</v>
      </c>
      <c r="AA18" s="5">
        <v>49302.11</v>
      </c>
      <c r="AB18" s="5">
        <v>2427.9499999999998</v>
      </c>
      <c r="AC18" s="5">
        <v>33396.51</v>
      </c>
      <c r="AD18" s="5">
        <v>732368.3899999999</v>
      </c>
    </row>
    <row r="19" spans="1:30" x14ac:dyDescent="0.25">
      <c r="A19" s="16" t="s">
        <v>20</v>
      </c>
      <c r="B19" s="5">
        <v>127198.28</v>
      </c>
      <c r="C19" s="5">
        <v>169643.98000000004</v>
      </c>
      <c r="D19" s="5">
        <v>119072.13</v>
      </c>
      <c r="E19" s="5">
        <v>111747.01</v>
      </c>
      <c r="F19" s="5">
        <v>284133</v>
      </c>
      <c r="G19" s="5">
        <v>221214.73</v>
      </c>
      <c r="H19" s="5">
        <v>209434.23999999999</v>
      </c>
      <c r="I19" s="5">
        <v>436872.59000000008</v>
      </c>
      <c r="J19" s="5">
        <v>469058.52</v>
      </c>
      <c r="K19" s="5">
        <v>42101.88</v>
      </c>
      <c r="L19" s="5">
        <v>19165.66</v>
      </c>
      <c r="M19" s="5">
        <v>36721.81</v>
      </c>
      <c r="N19" s="5">
        <v>2246363.8099999996</v>
      </c>
      <c r="O19" s="18">
        <v>-0.14274319392425339</v>
      </c>
      <c r="Q19" s="27" t="s">
        <v>20</v>
      </c>
      <c r="R19" s="5">
        <v>118783.75</v>
      </c>
      <c r="S19" s="5">
        <v>160824.20000000001</v>
      </c>
      <c r="T19" s="5">
        <v>110203.4</v>
      </c>
      <c r="U19" s="5">
        <v>92183.579999999987</v>
      </c>
      <c r="V19" s="5">
        <v>315357.99</v>
      </c>
      <c r="W19" s="5">
        <v>223060.93000000002</v>
      </c>
      <c r="X19" s="5">
        <v>248147.71000000002</v>
      </c>
      <c r="Y19" s="5">
        <v>465519.77</v>
      </c>
      <c r="Z19" s="5">
        <v>785779.01</v>
      </c>
      <c r="AA19" s="5">
        <v>28600.65</v>
      </c>
      <c r="AB19" s="5">
        <v>35816.17</v>
      </c>
      <c r="AC19" s="5">
        <v>36132.300000000003</v>
      </c>
      <c r="AD19" s="5">
        <v>2620409.42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69</v>
      </c>
      <c r="Q22" t="s">
        <v>72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-150370.87</v>
      </c>
      <c r="C25" s="5">
        <v>381462.4800000001</v>
      </c>
      <c r="D25" s="5">
        <v>36670.290000000037</v>
      </c>
      <c r="E25" s="5">
        <v>-199034.98000000004</v>
      </c>
      <c r="F25" s="5">
        <v>605858.27000000025</v>
      </c>
      <c r="G25" s="5">
        <v>390133.32999999984</v>
      </c>
      <c r="H25" s="5">
        <v>92740.739999999991</v>
      </c>
      <c r="I25" s="5">
        <v>370636.66999999993</v>
      </c>
      <c r="J25" s="5">
        <v>2766556.04</v>
      </c>
      <c r="K25" s="5">
        <v>247722.36</v>
      </c>
      <c r="L25" s="5">
        <v>-22200.760000000002</v>
      </c>
      <c r="M25" s="5">
        <v>-57122.34</v>
      </c>
      <c r="N25" s="5">
        <v>4463051.2499999991</v>
      </c>
      <c r="Q25" s="3" t="s">
        <v>18</v>
      </c>
      <c r="R25" s="5">
        <v>-131657.91999999998</v>
      </c>
      <c r="S25" s="5">
        <v>351000.55999999994</v>
      </c>
      <c r="T25" s="5">
        <v>-21843.390000000014</v>
      </c>
      <c r="U25" s="5">
        <v>-213088.55</v>
      </c>
      <c r="V25" s="5">
        <v>301618.06000000006</v>
      </c>
      <c r="W25" s="5">
        <v>346599.22000000003</v>
      </c>
      <c r="X25" s="5">
        <v>109103.71999999997</v>
      </c>
      <c r="Y25" s="5">
        <v>313039.76</v>
      </c>
      <c r="Z25" s="5">
        <v>2130631.4299999997</v>
      </c>
      <c r="AA25" s="5">
        <v>209501</v>
      </c>
      <c r="AB25" s="5">
        <v>-38418.81</v>
      </c>
      <c r="AC25" s="5">
        <v>-46162.229999999981</v>
      </c>
      <c r="AD25" s="5">
        <v>3310322.8499999996</v>
      </c>
    </row>
    <row r="26" spans="1:30" x14ac:dyDescent="0.25">
      <c r="A26" s="3" t="str">
        <f>+A7</f>
        <v xml:space="preserve">Pescara  </v>
      </c>
      <c r="B26" s="5">
        <v>-26382.44</v>
      </c>
      <c r="C26" s="5">
        <v>36842.089999999997</v>
      </c>
      <c r="D26" s="5">
        <v>21998.739999999991</v>
      </c>
      <c r="E26" s="5">
        <v>-66327.08</v>
      </c>
      <c r="F26" s="5">
        <v>-26237.290000000008</v>
      </c>
      <c r="G26" s="5">
        <v>-48828.610000000008</v>
      </c>
      <c r="H26" s="5">
        <v>-190.56999999999971</v>
      </c>
      <c r="I26" s="5">
        <v>23532.859999999986</v>
      </c>
      <c r="J26" s="5">
        <v>-428437.16000000003</v>
      </c>
      <c r="K26" s="5">
        <v>-3132.1900000000023</v>
      </c>
      <c r="L26" s="5">
        <v>-1847.07</v>
      </c>
      <c r="M26" s="5">
        <v>-21202.04</v>
      </c>
      <c r="N26" s="5">
        <v>-540209.76000000013</v>
      </c>
      <c r="O26" t="s">
        <v>70</v>
      </c>
      <c r="P26" t="s">
        <v>71</v>
      </c>
      <c r="Q26" s="3" t="s">
        <v>19</v>
      </c>
      <c r="R26" s="5">
        <v>-25582.469999999998</v>
      </c>
      <c r="S26" s="5">
        <v>41886.30000000001</v>
      </c>
      <c r="T26" s="5">
        <v>-10055.710000000006</v>
      </c>
      <c r="U26" s="5">
        <v>-95007.4</v>
      </c>
      <c r="V26" s="5">
        <v>-5654.8299999999872</v>
      </c>
      <c r="W26" s="5">
        <v>-49390.14</v>
      </c>
      <c r="X26" s="5">
        <v>-36.139999999992142</v>
      </c>
      <c r="Y26" s="5">
        <v>39534.97</v>
      </c>
      <c r="Z26" s="5">
        <v>-47041.7</v>
      </c>
      <c r="AA26" s="5">
        <v>-117.29000000000087</v>
      </c>
      <c r="AB26" s="5">
        <v>-2333.27</v>
      </c>
      <c r="AC26" s="5">
        <v>-19875.88</v>
      </c>
      <c r="AD26" s="5">
        <v>-173673.60999999987</v>
      </c>
    </row>
    <row r="27" spans="1:30" x14ac:dyDescent="0.25">
      <c r="A27" s="3" t="str">
        <f>+A8</f>
        <v xml:space="preserve">Chieti  </v>
      </c>
      <c r="B27" s="5">
        <v>-114466.56999999999</v>
      </c>
      <c r="C27" s="5">
        <v>341815.66</v>
      </c>
      <c r="D27" s="5">
        <v>-72510.040000000008</v>
      </c>
      <c r="E27" s="5">
        <v>-81037.63</v>
      </c>
      <c r="F27" s="5">
        <v>-33637.47</v>
      </c>
      <c r="G27" s="5">
        <v>328489.42000000004</v>
      </c>
      <c r="H27" s="5">
        <v>47628.98000000001</v>
      </c>
      <c r="I27" s="5">
        <v>107064.50999999989</v>
      </c>
      <c r="J27" s="5">
        <v>3050923.02</v>
      </c>
      <c r="K27" s="5">
        <v>57271.780000000006</v>
      </c>
      <c r="L27" s="5">
        <v>-13832.75</v>
      </c>
      <c r="M27" s="5">
        <v>-18055.389999999996</v>
      </c>
      <c r="N27" s="5">
        <v>3599654.5500000007</v>
      </c>
      <c r="O27" t="s">
        <v>70</v>
      </c>
      <c r="P27" t="s">
        <v>71</v>
      </c>
      <c r="Q27" s="3" t="s">
        <v>20</v>
      </c>
      <c r="R27" s="5">
        <v>-105778.65</v>
      </c>
      <c r="S27" s="5">
        <v>329620.35000000003</v>
      </c>
      <c r="T27" s="5">
        <v>-59401.47</v>
      </c>
      <c r="U27" s="5">
        <v>-64475.739999999983</v>
      </c>
      <c r="V27" s="5">
        <v>18949.669999999984</v>
      </c>
      <c r="W27" s="5">
        <v>241377.23</v>
      </c>
      <c r="X27" s="5">
        <v>59153.839999999967</v>
      </c>
      <c r="Y27" s="5">
        <v>54004.5</v>
      </c>
      <c r="Z27" s="5">
        <v>2111572.4699999997</v>
      </c>
      <c r="AA27" s="5">
        <v>51751.21</v>
      </c>
      <c r="AB27" s="5">
        <v>-32790.509999999995</v>
      </c>
      <c r="AC27" s="5">
        <v>-15960.990000000005</v>
      </c>
      <c r="AD27" s="5">
        <v>2588021.9299999997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 s="10">
        <v>-25582.469999999998</v>
      </c>
      <c r="C41" s="10">
        <v>41886.30000000001</v>
      </c>
      <c r="D41" s="10">
        <v>-10055.710000000006</v>
      </c>
      <c r="E41" s="10">
        <v>-95007.4</v>
      </c>
      <c r="F41" s="10">
        <v>-5654.8299999999872</v>
      </c>
      <c r="G41" s="10">
        <v>-49390.14</v>
      </c>
      <c r="H41" s="10">
        <v>-36.139999999992142</v>
      </c>
      <c r="I41" s="10">
        <v>39534.97</v>
      </c>
      <c r="J41" s="10">
        <v>-47041.7</v>
      </c>
      <c r="K41" s="10">
        <v>-117.29000000000087</v>
      </c>
      <c r="L41" s="10">
        <v>-2333.27</v>
      </c>
      <c r="M41" s="10">
        <v>-19875.88</v>
      </c>
      <c r="N41" s="10">
        <v>-173673.60999999987</v>
      </c>
      <c r="O41" t="s">
        <v>71</v>
      </c>
      <c r="Q41" t="s">
        <v>20</v>
      </c>
      <c r="R41" s="10">
        <v>-105778.65</v>
      </c>
      <c r="S41" s="10">
        <v>329620.35000000003</v>
      </c>
      <c r="T41" s="10">
        <v>-59401.47</v>
      </c>
      <c r="U41" s="10">
        <v>-64475.739999999983</v>
      </c>
      <c r="V41" s="10">
        <v>18949.669999999984</v>
      </c>
      <c r="W41" s="10">
        <v>241377.23</v>
      </c>
      <c r="X41" s="10">
        <v>59153.839999999967</v>
      </c>
      <c r="Y41" s="10">
        <v>54004.5</v>
      </c>
      <c r="Z41" s="10">
        <v>2111572.4699999997</v>
      </c>
      <c r="AA41" s="10">
        <v>51751.21</v>
      </c>
      <c r="AB41" s="10">
        <v>-32790.509999999995</v>
      </c>
      <c r="AC41" s="10">
        <v>-15960.990000000005</v>
      </c>
      <c r="AD41" s="10">
        <v>2588021.9299999997</v>
      </c>
    </row>
    <row r="42" spans="1:30" x14ac:dyDescent="0.25">
      <c r="A42" t="str">
        <f t="shared" ref="A42" si="1">+A26</f>
        <v xml:space="preserve">Pescara  </v>
      </c>
      <c r="B42" s="10">
        <v>-26382.44</v>
      </c>
      <c r="C42" s="10">
        <v>36842.089999999997</v>
      </c>
      <c r="D42" s="10">
        <v>21998.739999999991</v>
      </c>
      <c r="E42" s="10">
        <v>-66327.08</v>
      </c>
      <c r="F42" s="10">
        <v>-26237.290000000008</v>
      </c>
      <c r="G42" s="10">
        <v>-48828.610000000008</v>
      </c>
      <c r="H42" s="10">
        <v>-190.56999999999971</v>
      </c>
      <c r="I42" s="10">
        <v>23532.859999999986</v>
      </c>
      <c r="J42" s="10">
        <v>-428437.16000000003</v>
      </c>
      <c r="K42" s="10">
        <v>-3132.1900000000023</v>
      </c>
      <c r="L42" s="10">
        <v>-1847.07</v>
      </c>
      <c r="M42" s="10">
        <v>-21202.04</v>
      </c>
      <c r="N42" s="10">
        <v>-540209.76000000013</v>
      </c>
      <c r="O42" t="s">
        <v>70</v>
      </c>
      <c r="Q42" t="s">
        <v>20</v>
      </c>
      <c r="R42" s="10">
        <v>-114466.56999999999</v>
      </c>
      <c r="S42" s="10">
        <v>341815.66</v>
      </c>
      <c r="T42" s="10">
        <v>-72510.040000000008</v>
      </c>
      <c r="U42" s="10">
        <v>-81037.63</v>
      </c>
      <c r="V42" s="10">
        <v>-33637.47</v>
      </c>
      <c r="W42" s="10">
        <v>328489.42000000004</v>
      </c>
      <c r="X42" s="10">
        <v>47628.98000000001</v>
      </c>
      <c r="Y42" s="10">
        <v>107064.50999999989</v>
      </c>
      <c r="Z42" s="10">
        <v>3050923.02</v>
      </c>
      <c r="AA42" s="10">
        <v>57271.780000000006</v>
      </c>
      <c r="AB42" s="10">
        <v>-13832.75</v>
      </c>
      <c r="AC42" s="10">
        <v>-18055.389999999996</v>
      </c>
      <c r="AD42" s="10">
        <v>3599654.5500000007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635172.15</v>
      </c>
      <c r="C86" s="10">
        <v>1175381.9100000001</v>
      </c>
      <c r="D86" s="10">
        <v>-540209.76000000013</v>
      </c>
      <c r="E86" t="s">
        <v>73</v>
      </c>
    </row>
    <row r="87" spans="1:5" x14ac:dyDescent="0.25">
      <c r="B87" s="10">
        <v>558694.78</v>
      </c>
      <c r="C87" s="10">
        <v>732368.3899999999</v>
      </c>
      <c r="D87" s="10">
        <v>-173673.60999999987</v>
      </c>
      <c r="E87" t="s">
        <v>74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5846018.3600000003</v>
      </c>
      <c r="C100" s="10">
        <v>2246363.8099999996</v>
      </c>
      <c r="D100" s="10">
        <v>3599654.5500000007</v>
      </c>
      <c r="E100" t="s">
        <v>73</v>
      </c>
    </row>
    <row r="101" spans="1:5" x14ac:dyDescent="0.25">
      <c r="B101" s="10">
        <v>5208431.3499999996</v>
      </c>
      <c r="C101" s="10">
        <v>2620409.42</v>
      </c>
      <c r="D101" s="10">
        <v>2588021.9299999997</v>
      </c>
      <c r="E101" t="s">
        <v>74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10071217.109999999</v>
      </c>
      <c r="C117" s="10">
        <v>5608165.8600000003</v>
      </c>
      <c r="D117" s="10">
        <v>4463051.2499999991</v>
      </c>
      <c r="E117" t="s">
        <v>73</v>
      </c>
    </row>
    <row r="118" spans="1:5" x14ac:dyDescent="0.25">
      <c r="B118" s="10">
        <v>8859941.3300000001</v>
      </c>
      <c r="C118" s="10">
        <v>5549618.4800000004</v>
      </c>
      <c r="D118" s="10">
        <v>3310322.8499999996</v>
      </c>
      <c r="E118" t="s">
        <v>74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opLeftCell="A103" zoomScale="80" zoomScaleNormal="80" workbookViewId="0">
      <selection activeCell="C86" sqref="C86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f>+N59/N58</f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f>+N60/N58</f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8" x14ac:dyDescent="0.25">
      <c r="A65" s="2" t="s">
        <v>34</v>
      </c>
    </row>
    <row r="66" spans="1:18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8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8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8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8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8" x14ac:dyDescent="0.25">
      <c r="A73" s="2" t="s">
        <v>35</v>
      </c>
    </row>
    <row r="74" spans="1:18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8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8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  <c r="R76" s="18"/>
    </row>
    <row r="77" spans="1:18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8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8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8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f>+C86+D86+F86+G86+H86+I86+J86+K86</f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f>+C87+D87+F87+G87+H87+I87+J87+K87</f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f>+C88+D88+F88+G88+H88+I88+J88+K88</f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61" zoomScale="70" zoomScaleNormal="70" workbookViewId="0">
      <selection activeCell="C60" sqref="C60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f>+N59/N58</f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f>+N60/N58</f>
        <v>0.65147763462271802</v>
      </c>
    </row>
    <row r="61" spans="1:15" x14ac:dyDescent="0.25">
      <c r="A61" s="23" t="s">
        <v>58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49" zoomScaleNormal="100" workbookViewId="0">
      <selection activeCell="F42" sqref="F42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 q4'!A53</f>
        <v xml:space="preserve">Esportazioni per provincia, branca di attività economica e trimestre  </v>
      </c>
      <c r="Q1" t="str">
        <f>'2021 q1q2q3q4'!A53</f>
        <v xml:space="preserve">Esportazioni per provincia, branca di attività economica e trimestre  </v>
      </c>
    </row>
    <row r="2" spans="1:30" x14ac:dyDescent="0.25">
      <c r="A2" s="2" t="str">
        <f>'2022-Q1 Q2 Q3 q4'!A54</f>
        <v xml:space="preserve">Trimestre: 2022-q1 q2 Q3q4  </v>
      </c>
      <c r="Q2" t="str">
        <f>'2021 q1q2q3q4'!A54</f>
        <v xml:space="preserve">Trimestre: 2021-q1 q2 Q3q4  </v>
      </c>
    </row>
    <row r="3" spans="1:30" x14ac:dyDescent="0.25">
      <c r="A3" s="2"/>
    </row>
    <row r="4" spans="1:30" ht="260.25" customHeight="1" x14ac:dyDescent="0.25">
      <c r="A4" s="16" t="str">
        <f>'2022-Q1 Q2 Q3 q4'!A56</f>
        <v xml:space="preserve">Branche di attività economica  </v>
      </c>
      <c r="B4" s="4" t="str">
        <f>'2022-Q1 Q2 Q3 q4'!B56</f>
        <v xml:space="preserve">Agricoltura  </v>
      </c>
      <c r="C4" s="4" t="str">
        <f>'2022-Q1 Q2 Q3 q4'!C56</f>
        <v xml:space="preserve">Industrie alimentari, delle bevande e del tabacco  </v>
      </c>
      <c r="D4" s="4" t="str">
        <f>'2022-Q1 Q2 Q3 q4'!D56</f>
        <v xml:space="preserve">Industrie tessili, confezione di articoli di abbigliamento e di articoli in pelle e simili  </v>
      </c>
      <c r="E4" s="4" t="str">
        <f>'2022-Q1 Q2 Q3 q4'!E56</f>
        <v xml:space="preserve">Industria del legno, della carta, editoria  </v>
      </c>
      <c r="F4" s="4" t="str">
        <f>'2022-Q1 Q2 Q3 q4'!F56</f>
        <v xml:space="preserve">Fabbricazione di coke e prodotti derivanti dalla raffinazione del petrolio, fabbricazione di prodotti chimici e farmaceutici  </v>
      </c>
      <c r="G4" s="4" t="str">
        <f>'2022-Q1 Q2 Q3 q4'!G56</f>
        <v xml:space="preserve">Fabbricazione di articoli in gomma e materie plastiche e altri prodotti della lavorazione di minerali non metalliferi  </v>
      </c>
      <c r="H4" s="4" t="str">
        <f>'2022-Q1 Q2 Q3 q4'!H56</f>
        <v xml:space="preserve">Attività metallurgiche, fabbricazione di prodotti in metallo, esclusi macchinari e attrezzature  </v>
      </c>
      <c r="I4" s="4" t="str">
        <f>'2022-Q1 Q2 Q3 q4'!I56</f>
        <v xml:space="preserve">Fabbricazione di computer e prodotti di elettronica e ottica, fabbricazione di apparecchiature elettriche, fabbricazione di macchinari e apparecchiature n.c.a  </v>
      </c>
      <c r="J4" s="4" t="str">
        <f>'2022-Q1 Q2 Q3 q4'!J56</f>
        <v xml:space="preserve">Fabbricazione di mezzi di trasporto  </v>
      </c>
      <c r="K4" s="4" t="str">
        <f>'2022-Q1 Q2 Q3 q4'!K56</f>
        <v xml:space="preserve">Fabbricazione di mobili, altre industrie manifatturiere, riparazione e installazione di macchine e apparecchiature  </v>
      </c>
      <c r="L4" s="4" t="str">
        <f>'2022-Q1 Q2 Q3 q4'!L56</f>
        <v xml:space="preserve">Industrie non manifatturiere  </v>
      </c>
      <c r="M4" s="4" t="str">
        <f>'2022-Q1 Q2 Q3 q4'!M56</f>
        <v xml:space="preserve">Altri prodotti  </v>
      </c>
      <c r="N4" s="4" t="str">
        <f>'2022-Q1 Q2 Q3 q4'!N56</f>
        <v xml:space="preserve">Totale  </v>
      </c>
      <c r="Q4" s="16" t="str">
        <f>'2021 q1q2q3q4'!A56</f>
        <v xml:space="preserve">Branche di attività economica  </v>
      </c>
      <c r="R4" s="4" t="str">
        <f>'2021 q1q2q3q4'!B56</f>
        <v xml:space="preserve">Agricoltura  </v>
      </c>
      <c r="S4" s="4" t="str">
        <f>'2021 q1q2q3q4'!C56</f>
        <v xml:space="preserve">Industrie alimentari, delle bevande e del tabacco  </v>
      </c>
      <c r="T4" s="4" t="str">
        <f>'2021 q1q2q3q4'!D56</f>
        <v xml:space="preserve">Industrie tessili, confezione di articoli di abbigliamento e di articoli in pelle e simili  </v>
      </c>
      <c r="U4" s="4" t="str">
        <f>'2021 q1q2q3q4'!E56</f>
        <v xml:space="preserve">Industria del legno, della carta, editoria  </v>
      </c>
      <c r="V4" s="4" t="str">
        <f>'2021 q1q2q3q4'!F56</f>
        <v xml:space="preserve">Fabbricazione di coke e prodotti derivanti dalla raffinazione del petrolio, fabbricazione di prodotti chimici e farmaceutici  </v>
      </c>
      <c r="W4" s="4" t="str">
        <f>'2021 q1q2q3q4'!G56</f>
        <v xml:space="preserve">Fabbricazione di articoli in gomma e materie plastiche e altri prodotti della lavorazione di minerali non metalliferi  </v>
      </c>
      <c r="X4" s="4" t="str">
        <f>'2021 q1q2q3q4'!H56</f>
        <v xml:space="preserve">Attività metallurgiche, fabbricazione di prodotti in metallo, esclusi macchinari e attrezzature  </v>
      </c>
      <c r="Y4" s="4" t="str">
        <f>'2021 q1q2q3q4'!I56</f>
        <v xml:space="preserve">Fabbricazione di computer e prodotti di elettronica e ottica, fabbricazione di apparecchiature elettriche, fabbricazione di macchinari e apparecchiature n.c.a  </v>
      </c>
      <c r="Z4" s="4" t="str">
        <f>'2021 q1q2q3q4'!J56</f>
        <v xml:space="preserve">Fabbricazione di mezzi di trasporto  </v>
      </c>
      <c r="AA4" s="4" t="str">
        <f>'2021 q1q2q3q4'!K56</f>
        <v xml:space="preserve">Fabbricazione di mobili, altre industrie manifatturiere, riparazione e installazione di macchine e apparecchiature  </v>
      </c>
      <c r="AB4" s="4" t="str">
        <f>'2021 q1q2q3q4'!L56</f>
        <v xml:space="preserve">Industrie non manifatturiere  </v>
      </c>
      <c r="AC4" s="4" t="str">
        <f>'2021 q1q2q3q4'!M56</f>
        <v xml:space="preserve">Altri prodotti  </v>
      </c>
      <c r="AD4" s="4" t="str">
        <f>'2021 q1q2q3q4'!N56</f>
        <v xml:space="preserve">Totale  </v>
      </c>
    </row>
    <row r="5" spans="1:30" x14ac:dyDescent="0.25">
      <c r="A5" s="3" t="str">
        <f>'2022-Q1 Q2 Q3 q4'!A57</f>
        <v xml:space="preserve">Territorio di riferimento  </v>
      </c>
      <c r="B5" s="34" t="str">
        <f>'2022-Q1 Q2 Q3 q4'!B57</f>
        <v xml:space="preserve">  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Q5" s="3" t="str">
        <f>'2021 q1q2q3q4'!A57</f>
        <v xml:space="preserve">Territorio di riferimento  </v>
      </c>
      <c r="R5" s="34" t="str">
        <f>'2021 q1q2q3q4'!B57</f>
        <v xml:space="preserve">  </v>
      </c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</row>
    <row r="6" spans="1:30" x14ac:dyDescent="0.25">
      <c r="A6" s="12" t="str">
        <f>'2022-Q1 Q2 Q3 q4'!A58</f>
        <v xml:space="preserve">Abruzzo  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tr">
        <f>'2022-Q1 Q2 Q3 q4'!A59</f>
        <v xml:space="preserve">Pescara  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tr">
        <f>'2022-Q1 Q2 Q3 q4'!A60</f>
        <v xml:space="preserve">Chieti  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">
        <v>60</v>
      </c>
      <c r="Q12" t="s">
        <v>60</v>
      </c>
    </row>
    <row r="13" spans="1:30" x14ac:dyDescent="0.25">
      <c r="A13" t="s">
        <v>66</v>
      </c>
      <c r="Q13" t="s">
        <v>64</v>
      </c>
    </row>
    <row r="15" spans="1:30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">
        <v>18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">
        <v>19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">
        <v>20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tr">
        <f>+A5</f>
        <v xml:space="preserve">Territorio di riferimento  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tr">
        <f>+A6</f>
        <v xml:space="preserve">Abruzzo  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tr">
        <f>+A7</f>
        <v xml:space="preserve">Pescara  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tr">
        <f>+A8</f>
        <v xml:space="preserve">Chieti  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tr">
        <f t="shared" ref="A41" si="0">+Q26</f>
        <v xml:space="preserve">Pescara  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tr">
        <f t="shared" ref="A42" si="1">+A26</f>
        <v xml:space="preserve">Pescara  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tr">
        <f>+A7</f>
        <v xml:space="preserve">Pescara  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f>+N7</f>
        <v>558694.78</v>
      </c>
      <c r="C86" s="10">
        <f>+N18</f>
        <v>732368.3899999999</v>
      </c>
      <c r="D86" s="10">
        <f>+N42</f>
        <v>-173673.60999999987</v>
      </c>
      <c r="E86" t="s">
        <v>43</v>
      </c>
    </row>
    <row r="87" spans="1:5" x14ac:dyDescent="0.25">
      <c r="B87" s="10">
        <f>+AD7</f>
        <v>540981.06999999995</v>
      </c>
      <c r="C87" s="10">
        <f>+AD18</f>
        <v>557883.64</v>
      </c>
      <c r="D87" s="10">
        <f>+AD26</f>
        <v>-16902.570000000065</v>
      </c>
      <c r="E87" t="s">
        <v>42</v>
      </c>
    </row>
    <row r="99" spans="1:5" x14ac:dyDescent="0.25">
      <c r="A99" t="str">
        <f>+A8</f>
        <v xml:space="preserve">Chieti  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f>+N8</f>
        <v>5208431.3499999996</v>
      </c>
      <c r="C100" s="10">
        <f>+N19</f>
        <v>2620409.42</v>
      </c>
      <c r="D100" s="10">
        <f>+N27</f>
        <v>2588021.9299999997</v>
      </c>
      <c r="E100" t="s">
        <v>43</v>
      </c>
    </row>
    <row r="101" spans="1:5" x14ac:dyDescent="0.25">
      <c r="B101" s="10">
        <f>+AD8</f>
        <v>5653497.8900000006</v>
      </c>
      <c r="C101" s="10">
        <f>+AD19</f>
        <v>2464495.41</v>
      </c>
      <c r="D101" s="10">
        <f>+AD27</f>
        <v>3189002.4800000004</v>
      </c>
      <c r="E101" t="s">
        <v>42</v>
      </c>
    </row>
    <row r="104" spans="1:5" x14ac:dyDescent="0.25">
      <c r="D104" s="18">
        <f>+(D100-D101)/D101</f>
        <v>-0.18845408674627329</v>
      </c>
    </row>
    <row r="116" spans="1:5" x14ac:dyDescent="0.25">
      <c r="A116" t="str">
        <f>+A17</f>
        <v xml:space="preserve">Abruzzo  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f>+N6</f>
        <v>8859941.3300000001</v>
      </c>
      <c r="C117" s="10">
        <f>+N17</f>
        <v>5549618.4800000004</v>
      </c>
      <c r="D117" s="10">
        <f>+N25</f>
        <v>3310322.8499999996</v>
      </c>
      <c r="E117" t="s">
        <v>43</v>
      </c>
    </row>
    <row r="118" spans="1:5" x14ac:dyDescent="0.25">
      <c r="B118" s="10">
        <f>+AD6</f>
        <v>8677961.5899999999</v>
      </c>
      <c r="C118" s="10">
        <f>+AD17</f>
        <v>4777925.55</v>
      </c>
      <c r="D118" s="10">
        <f>+AD25</f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opLeftCell="A22" zoomScale="70" zoomScaleNormal="70" workbookViewId="0">
      <selection activeCell="E58" sqref="E5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f>+N59/N58</f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f>+N60/N58</f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D8" sqref="D8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34" t="s">
        <v>17</v>
      </c>
      <c r="C5" s="34" t="s">
        <v>17</v>
      </c>
      <c r="D5" s="34" t="s">
        <v>17</v>
      </c>
      <c r="E5" s="34" t="s">
        <v>17</v>
      </c>
      <c r="F5" s="34" t="s">
        <v>17</v>
      </c>
      <c r="G5" s="34" t="s">
        <v>17</v>
      </c>
      <c r="H5" s="34" t="s">
        <v>17</v>
      </c>
      <c r="I5" s="34" t="s">
        <v>17</v>
      </c>
      <c r="J5" s="34" t="s">
        <v>17</v>
      </c>
      <c r="K5" s="34" t="s">
        <v>17</v>
      </c>
      <c r="L5" s="34" t="s">
        <v>17</v>
      </c>
      <c r="M5" s="34" t="s">
        <v>17</v>
      </c>
      <c r="N5" s="34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34" t="s">
        <v>17</v>
      </c>
      <c r="C18" s="34" t="s">
        <v>17</v>
      </c>
      <c r="D18" s="34" t="s">
        <v>17</v>
      </c>
      <c r="E18" s="34" t="s">
        <v>17</v>
      </c>
      <c r="F18" s="34" t="s">
        <v>17</v>
      </c>
      <c r="G18" s="34" t="s">
        <v>17</v>
      </c>
      <c r="H18" s="34" t="s">
        <v>17</v>
      </c>
      <c r="I18" s="34" t="s">
        <v>17</v>
      </c>
      <c r="J18" s="34" t="s">
        <v>17</v>
      </c>
      <c r="K18" s="34" t="s">
        <v>17</v>
      </c>
      <c r="L18" s="34" t="s">
        <v>17</v>
      </c>
      <c r="M18" s="34" t="s">
        <v>17</v>
      </c>
      <c r="N18" s="34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34" t="s">
        <v>17</v>
      </c>
      <c r="C31" s="34" t="s">
        <v>17</v>
      </c>
      <c r="D31" s="34" t="s">
        <v>17</v>
      </c>
      <c r="E31" s="34" t="s">
        <v>17</v>
      </c>
      <c r="F31" s="34" t="s">
        <v>17</v>
      </c>
      <c r="G31" s="34" t="s">
        <v>17</v>
      </c>
      <c r="H31" s="34" t="s">
        <v>17</v>
      </c>
      <c r="I31" s="34" t="s">
        <v>17</v>
      </c>
      <c r="J31" s="34" t="s">
        <v>17</v>
      </c>
      <c r="K31" s="34" t="s">
        <v>17</v>
      </c>
      <c r="L31" s="34" t="s">
        <v>17</v>
      </c>
      <c r="M31" s="34" t="s">
        <v>17</v>
      </c>
      <c r="N31" s="34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34" t="s">
        <v>17</v>
      </c>
      <c r="C44" s="34" t="s">
        <v>17</v>
      </c>
      <c r="D44" s="34" t="s">
        <v>17</v>
      </c>
      <c r="E44" s="34" t="s">
        <v>17</v>
      </c>
      <c r="F44" s="34" t="s">
        <v>17</v>
      </c>
      <c r="G44" s="34" t="s">
        <v>17</v>
      </c>
      <c r="H44" s="34" t="s">
        <v>17</v>
      </c>
      <c r="I44" s="34" t="s">
        <v>17</v>
      </c>
      <c r="J44" s="34" t="s">
        <v>17</v>
      </c>
      <c r="K44" s="34" t="s">
        <v>17</v>
      </c>
      <c r="L44" s="34" t="s">
        <v>17</v>
      </c>
      <c r="M44" s="34" t="s">
        <v>17</v>
      </c>
      <c r="N44" s="34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f>+N59/N58</f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f>+N60/N58</f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43"/>
  <sheetViews>
    <sheetView topLeftCell="A10" workbookViewId="0">
      <selection activeCell="E8" sqref="E8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  <col min="6" max="6" width="12.140625" customWidth="1"/>
  </cols>
  <sheetData>
    <row r="5" spans="1:6" x14ac:dyDescent="0.25">
      <c r="B5" s="35" t="s">
        <v>56</v>
      </c>
      <c r="C5" s="35"/>
      <c r="D5" s="35"/>
      <c r="E5" s="35"/>
    </row>
    <row r="6" spans="1:6" x14ac:dyDescent="0.25">
      <c r="A6" s="3" t="str">
        <f>+'2022-Q1 Q2 Q3 q4'!A57</f>
        <v xml:space="preserve">Territorio di riferimento  </v>
      </c>
      <c r="B6" s="33">
        <v>2019</v>
      </c>
      <c r="C6" s="33">
        <v>2020</v>
      </c>
      <c r="D6" s="33">
        <v>2021</v>
      </c>
      <c r="E6" s="33">
        <v>2022</v>
      </c>
      <c r="F6" s="33">
        <v>2023</v>
      </c>
    </row>
    <row r="7" spans="1:6" x14ac:dyDescent="0.25">
      <c r="A7" s="21" t="str">
        <f>+'2022-Q1 Q2 Q3 q4'!A58</f>
        <v xml:space="preserve">Abruzzo  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  <c r="F7" s="5">
        <v>10071217.109999999</v>
      </c>
    </row>
    <row r="8" spans="1:6" x14ac:dyDescent="0.25">
      <c r="A8" s="21" t="str">
        <f>+'2022-Q1 Q2 Q3 q4'!A59</f>
        <v xml:space="preserve">Pescara  </v>
      </c>
      <c r="B8" s="5">
        <v>478754.66000000003</v>
      </c>
      <c r="C8" s="5">
        <v>508805.48</v>
      </c>
      <c r="D8" s="5">
        <v>540981.06999999995</v>
      </c>
      <c r="E8" s="5">
        <v>558694.78</v>
      </c>
      <c r="F8" s="5">
        <v>635172.15</v>
      </c>
    </row>
    <row r="9" spans="1:6" x14ac:dyDescent="0.25">
      <c r="A9" s="21" t="str">
        <f>+'2022-Q1 Q2 Q3 q4'!A60</f>
        <v xml:space="preserve">Chieti  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  <c r="F9" s="5">
        <v>5846018.3600000003</v>
      </c>
    </row>
    <row r="10" spans="1:6" x14ac:dyDescent="0.25">
      <c r="A10" s="21" t="str">
        <f>+'2022-Q1 Q2 Q3 q4'!A61</f>
        <v>Chieti Pescara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  <c r="F10" s="5">
        <f>+F8+F9</f>
        <v>6481190.5100000007</v>
      </c>
    </row>
    <row r="24" spans="1:6" x14ac:dyDescent="0.25">
      <c r="B24" s="31" t="s">
        <v>57</v>
      </c>
      <c r="C24" s="31"/>
      <c r="D24" s="31"/>
      <c r="E24" s="31"/>
    </row>
    <row r="25" spans="1:6" x14ac:dyDescent="0.25">
      <c r="A25" s="33" t="s">
        <v>16</v>
      </c>
      <c r="B25" s="33">
        <v>2019</v>
      </c>
      <c r="C25" s="33">
        <v>2020</v>
      </c>
      <c r="D25" s="33">
        <v>2021</v>
      </c>
      <c r="E25" s="33">
        <v>2022</v>
      </c>
      <c r="F25" s="33">
        <v>2023</v>
      </c>
    </row>
    <row r="26" spans="1:6" x14ac:dyDescent="0.25">
      <c r="A26" s="21" t="s">
        <v>18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  <c r="F26" s="5">
        <v>5608165.8600000003</v>
      </c>
    </row>
    <row r="27" spans="1:6" x14ac:dyDescent="0.25">
      <c r="A27" s="21" t="s">
        <v>19</v>
      </c>
      <c r="B27" s="5">
        <v>489448.88</v>
      </c>
      <c r="C27" s="5">
        <v>430576.69</v>
      </c>
      <c r="D27" s="5">
        <v>557883.64</v>
      </c>
      <c r="E27" s="5">
        <v>732368.3899999999</v>
      </c>
      <c r="F27" s="5">
        <v>1175381.9100000001</v>
      </c>
    </row>
    <row r="28" spans="1:6" x14ac:dyDescent="0.25">
      <c r="A28" s="21" t="s">
        <v>20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  <c r="F28" s="5">
        <v>2246363.8099999996</v>
      </c>
    </row>
    <row r="29" spans="1:6" x14ac:dyDescent="0.25">
      <c r="A29" s="21" t="s">
        <v>55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  <c r="F29" s="5">
        <f>+F27+F28</f>
        <v>3421745.7199999997</v>
      </c>
    </row>
    <row r="38" spans="1:6" x14ac:dyDescent="0.25">
      <c r="B38" s="31" t="s">
        <v>31</v>
      </c>
      <c r="C38" s="31"/>
      <c r="D38" s="31"/>
      <c r="E38" s="31"/>
    </row>
    <row r="39" spans="1:6" x14ac:dyDescent="0.25">
      <c r="A39" s="3" t="str">
        <f>+'2022-Q1 Q2 Q3 q4'!A57</f>
        <v xml:space="preserve">Territorio di riferimento  </v>
      </c>
      <c r="B39" s="33">
        <v>2019</v>
      </c>
      <c r="C39" s="33">
        <v>2020</v>
      </c>
      <c r="D39" s="33">
        <v>2021</v>
      </c>
      <c r="E39" s="33">
        <v>2022</v>
      </c>
      <c r="F39" s="33">
        <v>2023</v>
      </c>
    </row>
    <row r="40" spans="1:6" x14ac:dyDescent="0.25">
      <c r="A40" s="3" t="str">
        <f>+'2022-Q1 Q2 Q3 q4'!A58</f>
        <v xml:space="preserve">Abruzzo  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  <c r="F40" s="5">
        <v>4463051.2499999991</v>
      </c>
    </row>
    <row r="41" spans="1:6" x14ac:dyDescent="0.25">
      <c r="A41" s="3" t="str">
        <f>+'2022-Q1 Q2 Q3 q4'!A59</f>
        <v xml:space="preserve">Pescara  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  <c r="F41" s="5">
        <v>-540209.76000000013</v>
      </c>
    </row>
    <row r="42" spans="1:6" x14ac:dyDescent="0.25">
      <c r="A42" s="3" t="str">
        <f>+'2022-Q1 Q2 Q3 q4'!A60</f>
        <v xml:space="preserve">Chieti  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  <c r="F42" s="5">
        <v>3599654.5500000007</v>
      </c>
    </row>
    <row r="43" spans="1:6" x14ac:dyDescent="0.25">
      <c r="A43" s="3" t="str">
        <f>+'2022-Q1 Q2 Q3 q4'!A61</f>
        <v>Chieti Pescara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  <c r="F43" s="5">
        <f>+F41+F42</f>
        <v>3059444.7900000005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2023-Q1 Q2 Q3 Q4 </vt:lpstr>
      <vt:lpstr>saldoimportexport23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2024-03-21T14:06:13Z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